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info\Desktop\"/>
    </mc:Choice>
  </mc:AlternateContent>
  <xr:revisionPtr revIDLastSave="0" documentId="13_ncr:1_{5464CC46-77CF-4D4D-AF2B-55D2BF5ECBAE}" xr6:coauthVersionLast="47" xr6:coauthVersionMax="47" xr10:uidLastSave="{00000000-0000-0000-0000-000000000000}"/>
  <bookViews>
    <workbookView xWindow="28680" yWindow="-120" windowWidth="29040" windowHeight="15840" xr2:uid="{41E39C23-6D22-47B2-A912-9E0761165925}"/>
  </bookViews>
  <sheets>
    <sheet name="Form" sheetId="1" r:id="rId1"/>
  </sheets>
  <definedNames>
    <definedName name="_xlnm.Print_Area" localSheetId="0">Form!$A$1:$BG$42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29" i="1" l="1"/>
  <c r="AO12" i="1" l="1"/>
  <c r="AO11" i="1"/>
  <c r="S36" i="1"/>
  <c r="S35" i="1"/>
  <c r="AO10" i="1"/>
  <c r="AO9" i="1"/>
  <c r="AO8" i="1"/>
  <c r="AO7" i="1"/>
  <c r="AO6" i="1"/>
  <c r="AO5" i="1"/>
  <c r="AO4" i="1"/>
  <c r="AO3" i="1"/>
  <c r="S34" i="1"/>
  <c r="S33" i="1"/>
  <c r="S32" i="1"/>
  <c r="S31" i="1"/>
  <c r="S30" i="1"/>
  <c r="S29" i="1"/>
  <c r="S28" i="1"/>
  <c r="S27" i="1"/>
  <c r="S24" i="1"/>
  <c r="S23" i="1"/>
  <c r="S22" i="1"/>
  <c r="S21" i="1"/>
  <c r="S20" i="1"/>
  <c r="S17" i="1"/>
  <c r="S16" i="1"/>
  <c r="S15" i="1"/>
  <c r="S14" i="1"/>
  <c r="S13" i="1"/>
  <c r="S10" i="1"/>
  <c r="S9" i="1"/>
  <c r="S8" i="1"/>
  <c r="S7" i="1"/>
  <c r="S6" i="1"/>
  <c r="S5" i="1"/>
  <c r="S4" i="1"/>
  <c r="S3" i="1"/>
  <c r="AO2" i="1" l="1"/>
  <c r="S26" i="1"/>
  <c r="AO35" i="1"/>
  <c r="AO33" i="1"/>
  <c r="AO14" i="1"/>
  <c r="AO31" i="1"/>
  <c r="AO27" i="1"/>
  <c r="AO25" i="1"/>
  <c r="AO23" i="1"/>
  <c r="BC10" i="1"/>
  <c r="AO21" i="1" l="1"/>
  <c r="BC5" i="1"/>
  <c r="AO18" i="1"/>
  <c r="BC11" i="1"/>
  <c r="BC12" i="1" s="1"/>
  <c r="BC16" i="1" l="1"/>
  <c r="BC9" i="1" l="1"/>
  <c r="S19" i="1"/>
  <c r="BC8" i="1" s="1"/>
  <c r="S12" i="1"/>
  <c r="BC7" i="1" s="1"/>
  <c r="S2" i="1"/>
  <c r="BC6" i="1" s="1"/>
  <c r="BC13" i="1" l="1"/>
  <c r="AW22" i="1" l="1"/>
  <c r="BB22" i="1" s="1"/>
  <c r="AW24" i="1"/>
  <c r="BB24" i="1" s="1"/>
  <c r="AW26" i="1"/>
  <c r="BB26" i="1" s="1"/>
  <c r="AW28" i="1"/>
  <c r="BB28" i="1" s="1"/>
  <c r="AW20" i="1"/>
  <c r="BB20" i="1" s="1"/>
</calcChain>
</file>

<file path=xl/sharedStrings.xml><?xml version="1.0" encoding="utf-8"?>
<sst xmlns="http://schemas.openxmlformats.org/spreadsheetml/2006/main" count="113" uniqueCount="73">
  <si>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</si>
  <si>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</si>
  <si>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</si>
  <si>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入数</t>
    <rPh sb="0" eb="1">
      <t>イ</t>
    </rPh>
    <rPh sb="1" eb="2">
      <t>スウ</t>
    </rPh>
    <phoneticPr fontId="2"/>
  </si>
  <si>
    <t>合数</t>
    <rPh sb="0" eb="1">
      <t>ア</t>
    </rPh>
    <rPh sb="1" eb="2">
      <t>スウ</t>
    </rPh>
    <phoneticPr fontId="2"/>
  </si>
  <si>
    <t>合</t>
    <rPh sb="0" eb="1">
      <t>ア</t>
    </rPh>
    <phoneticPr fontId="2"/>
  </si>
  <si>
    <t>入</t>
    <rPh sb="0" eb="1">
      <t>イ</t>
    </rPh>
    <phoneticPr fontId="2"/>
  </si>
  <si>
    <t>労働単価（円/Ｈ）</t>
    <rPh sb="0" eb="2">
      <t>ロウドウ</t>
    </rPh>
    <rPh sb="2" eb="4">
      <t>タンカ</t>
    </rPh>
    <rPh sb="5" eb="6">
      <t>エン</t>
    </rPh>
    <phoneticPr fontId="2"/>
  </si>
  <si>
    <t>トレー</t>
    <phoneticPr fontId="2"/>
  </si>
  <si>
    <t>ポン酢300ml</t>
    <rPh sb="2" eb="3">
      <t>ズ</t>
    </rPh>
    <phoneticPr fontId="2"/>
  </si>
  <si>
    <t>もみじおろし40g</t>
    <phoneticPr fontId="2"/>
  </si>
  <si>
    <t>ヤマト：大阪～東京平均</t>
    <rPh sb="4" eb="6">
      <t>オオサカ</t>
    </rPh>
    <rPh sb="7" eb="9">
      <t>トウキョウ</t>
    </rPh>
    <rPh sb="9" eb="11">
      <t>ヘイキン</t>
    </rPh>
    <phoneticPr fontId="2"/>
  </si>
  <si>
    <t>①原料原価</t>
    <rPh sb="1" eb="3">
      <t>ゲンリョウ</t>
    </rPh>
    <rPh sb="3" eb="5">
      <t>ゲンカ</t>
    </rPh>
    <phoneticPr fontId="2"/>
  </si>
  <si>
    <t>原料名</t>
    <rPh sb="0" eb="2">
      <t>ゲンリョウ</t>
    </rPh>
    <rPh sb="2" eb="3">
      <t>メイ</t>
    </rPh>
    <phoneticPr fontId="2"/>
  </si>
  <si>
    <t>使用量</t>
    <rPh sb="0" eb="2">
      <t>シヨウ</t>
    </rPh>
    <rPh sb="2" eb="3">
      <t>リョウ</t>
    </rPh>
    <phoneticPr fontId="2"/>
  </si>
  <si>
    <t>キロ単価</t>
    <rPh sb="2" eb="4">
      <t>タンカ</t>
    </rPh>
    <phoneticPr fontId="2"/>
  </si>
  <si>
    <t>歩留り</t>
    <rPh sb="0" eb="2">
      <t>ブドマ</t>
    </rPh>
    <phoneticPr fontId="2"/>
  </si>
  <si>
    <t>②刺身</t>
    <rPh sb="1" eb="3">
      <t>サシミ</t>
    </rPh>
    <phoneticPr fontId="2"/>
  </si>
  <si>
    <t>③鍋用切身（アラ）</t>
    <rPh sb="1" eb="3">
      <t>ナベヨウ</t>
    </rPh>
    <rPh sb="3" eb="5">
      <t>キリミ</t>
    </rPh>
    <phoneticPr fontId="2"/>
  </si>
  <si>
    <t>④皮刺/すき身</t>
    <rPh sb="1" eb="2">
      <t>カワ</t>
    </rPh>
    <rPh sb="2" eb="3">
      <t>サ</t>
    </rPh>
    <rPh sb="6" eb="7">
      <t>ミ</t>
    </rPh>
    <phoneticPr fontId="2"/>
  </si>
  <si>
    <t>⑤薬味他同梱物</t>
    <rPh sb="1" eb="3">
      <t>ヤクミ</t>
    </rPh>
    <rPh sb="3" eb="4">
      <t>ホカ</t>
    </rPh>
    <rPh sb="4" eb="6">
      <t>ドウコン</t>
    </rPh>
    <rPh sb="6" eb="7">
      <t>ブツ</t>
    </rPh>
    <phoneticPr fontId="2"/>
  </si>
  <si>
    <t>⑥梱包他資材</t>
    <rPh sb="1" eb="3">
      <t>コンポウ</t>
    </rPh>
    <rPh sb="3" eb="4">
      <t>ホカ</t>
    </rPh>
    <rPh sb="4" eb="6">
      <t>シザイ</t>
    </rPh>
    <phoneticPr fontId="2"/>
  </si>
  <si>
    <t>①原料原価</t>
    <rPh sb="1" eb="3">
      <t>ゲンリョウ</t>
    </rPh>
    <rPh sb="3" eb="5">
      <t>ゲンカ</t>
    </rPh>
    <phoneticPr fontId="2"/>
  </si>
  <si>
    <t>荒利率</t>
    <rPh sb="0" eb="2">
      <t>アラリ</t>
    </rPh>
    <rPh sb="2" eb="3">
      <t>リツ</t>
    </rPh>
    <phoneticPr fontId="2"/>
  </si>
  <si>
    <t>送料別</t>
    <rPh sb="0" eb="3">
      <t>ソウリョウベツ</t>
    </rPh>
    <phoneticPr fontId="2"/>
  </si>
  <si>
    <t>送料込</t>
    <rPh sb="0" eb="2">
      <t>ソウリョウ</t>
    </rPh>
    <rPh sb="2" eb="3">
      <t>コ</t>
    </rPh>
    <phoneticPr fontId="2"/>
  </si>
  <si>
    <t>製造個数（個/Ｈ）</t>
    <phoneticPr fontId="2"/>
  </si>
  <si>
    <t>⑦人件費</t>
    <rPh sb="1" eb="4">
      <t>ジンケンヒ</t>
    </rPh>
    <phoneticPr fontId="2"/>
  </si>
  <si>
    <t>⑧運送賃</t>
    <rPh sb="1" eb="3">
      <t>ウンソウ</t>
    </rPh>
    <rPh sb="3" eb="4">
      <t>チン</t>
    </rPh>
    <phoneticPr fontId="2"/>
  </si>
  <si>
    <t>出荷単位</t>
    <rPh sb="0" eb="2">
      <t>シュッカ</t>
    </rPh>
    <rPh sb="2" eb="4">
      <t>タンイ</t>
    </rPh>
    <phoneticPr fontId="2"/>
  </si>
  <si>
    <t>保冷</t>
    <rPh sb="0" eb="2">
      <t>ホレイ</t>
    </rPh>
    <phoneticPr fontId="2"/>
  </si>
  <si>
    <t>冷凍</t>
  </si>
  <si>
    <t>期限</t>
    <rPh sb="0" eb="2">
      <t>キゲン</t>
    </rPh>
    <phoneticPr fontId="2"/>
  </si>
  <si>
    <t>原価</t>
    <rPh sb="0" eb="2">
      <t>ゲンカ</t>
    </rPh>
    <phoneticPr fontId="2"/>
  </si>
  <si>
    <t>製品原価計</t>
    <rPh sb="0" eb="2">
      <t>セイヒン</t>
    </rPh>
    <rPh sb="2" eb="4">
      <t>ゲンカ</t>
    </rPh>
    <rPh sb="4" eb="5">
      <t>ケイ</t>
    </rPh>
    <phoneticPr fontId="2"/>
  </si>
  <si>
    <t>養殖トラフグ</t>
  </si>
  <si>
    <t>刺身</t>
  </si>
  <si>
    <t>鍋用切身・アラ</t>
  </si>
  <si>
    <t>身皮</t>
  </si>
  <si>
    <t>きざみねぎ</t>
  </si>
  <si>
    <t>消費税</t>
    <rPh sb="0" eb="3">
      <t>ショウヒゼイ</t>
    </rPh>
    <phoneticPr fontId="2"/>
  </si>
  <si>
    <t>単位:円、税別</t>
    <rPh sb="0" eb="2">
      <t>タンイ</t>
    </rPh>
    <rPh sb="3" eb="4">
      <t>エン</t>
    </rPh>
    <rPh sb="5" eb="7">
      <t>ゼイベツ</t>
    </rPh>
    <phoneticPr fontId="2"/>
  </si>
  <si>
    <t>納品単価</t>
    <rPh sb="0" eb="2">
      <t>ノウヒン</t>
    </rPh>
    <rPh sb="2" eb="4">
      <t>タンカ</t>
    </rPh>
    <phoneticPr fontId="2"/>
  </si>
  <si>
    <t>（税込）</t>
  </si>
  <si>
    <t>　　1個当たりのコスト</t>
    <rPh sb="3" eb="4">
      <t>コ</t>
    </rPh>
    <rPh sb="4" eb="5">
      <t>ア</t>
    </rPh>
    <phoneticPr fontId="2"/>
  </si>
  <si>
    <t>✓</t>
  </si>
  <si>
    <t>取引先</t>
    <rPh sb="0" eb="2">
      <t>トリヒキ</t>
    </rPh>
    <rPh sb="2" eb="3">
      <t>サキ</t>
    </rPh>
    <phoneticPr fontId="2"/>
  </si>
  <si>
    <t>配送方法</t>
    <rPh sb="0" eb="2">
      <t>ハイソウ</t>
    </rPh>
    <rPh sb="2" eb="4">
      <t>ホウホウ</t>
    </rPh>
    <phoneticPr fontId="2"/>
  </si>
  <si>
    <t>～</t>
    <phoneticPr fontId="2"/>
  </si>
  <si>
    <t>出荷期間</t>
    <rPh sb="0" eb="2">
      <t>シュッカ</t>
    </rPh>
    <rPh sb="2" eb="4">
      <t>キカン</t>
    </rPh>
    <phoneticPr fontId="2"/>
  </si>
  <si>
    <t>内容</t>
    <rPh sb="0" eb="2">
      <t>ナイヨウ</t>
    </rPh>
    <phoneticPr fontId="2"/>
  </si>
  <si>
    <t>✓</t>
    <phoneticPr fontId="2"/>
  </si>
  <si>
    <t>商品CD</t>
    <rPh sb="0" eb="2">
      <t>ショウヒン</t>
    </rPh>
    <phoneticPr fontId="2"/>
  </si>
  <si>
    <t>ID</t>
    <phoneticPr fontId="2"/>
  </si>
  <si>
    <t>Maker_ID</t>
    <phoneticPr fontId="2"/>
  </si>
  <si>
    <t>高台プラ皿33cm</t>
    <rPh sb="0" eb="1">
      <t>タカ</t>
    </rPh>
    <rPh sb="1" eb="2">
      <t>ダイ</t>
    </rPh>
    <rPh sb="4" eb="5">
      <t>サラ</t>
    </rPh>
    <phoneticPr fontId="2"/>
  </si>
  <si>
    <t>真空袋 400x470</t>
    <rPh sb="0" eb="3">
      <t>シンクウブクロ</t>
    </rPh>
    <phoneticPr fontId="2"/>
  </si>
  <si>
    <t>バラン　小</t>
    <rPh sb="4" eb="5">
      <t>ショウ</t>
    </rPh>
    <phoneticPr fontId="2"/>
  </si>
  <si>
    <t>マット</t>
    <phoneticPr fontId="2"/>
  </si>
  <si>
    <t>ドリップシート</t>
    <phoneticPr fontId="2"/>
  </si>
  <si>
    <t>真空袋</t>
    <rPh sb="0" eb="3">
      <t>シンクウブクロ</t>
    </rPh>
    <phoneticPr fontId="2"/>
  </si>
  <si>
    <t>バラン　小</t>
    <rPh sb="4" eb="5">
      <t>ショウ</t>
    </rPh>
    <phoneticPr fontId="2"/>
  </si>
  <si>
    <t>シート</t>
    <phoneticPr fontId="2"/>
  </si>
  <si>
    <t>干しひれ/パンフレット</t>
    <rPh sb="0" eb="1">
      <t>ホ</t>
    </rPh>
    <phoneticPr fontId="2"/>
  </si>
  <si>
    <t>ネギカップ</t>
    <phoneticPr fontId="2"/>
  </si>
  <si>
    <t>蓄冷剤</t>
    <rPh sb="0" eb="2">
      <t>チクレイ</t>
    </rPh>
    <rPh sb="2" eb="3">
      <t>ザイ</t>
    </rPh>
    <phoneticPr fontId="2"/>
  </si>
  <si>
    <t>中敷き</t>
    <rPh sb="0" eb="2">
      <t>ナカジ</t>
    </rPh>
    <phoneticPr fontId="2"/>
  </si>
  <si>
    <t>スチロール</t>
    <phoneticPr fontId="2"/>
  </si>
  <si>
    <t>化粧スリーブ</t>
    <rPh sb="0" eb="2">
      <t>ケショウ</t>
    </rPh>
    <phoneticPr fontId="2"/>
  </si>
  <si>
    <t>一括表示・テープ・バンド</t>
    <rPh sb="0" eb="4">
      <t>イッカツヒョウジ</t>
    </rPh>
    <phoneticPr fontId="2"/>
  </si>
  <si>
    <t>D+3</t>
  </si>
  <si>
    <t>産直</t>
    <rPh sb="0" eb="2">
      <t>サンチョク</t>
    </rPh>
    <phoneticPr fontId="2"/>
  </si>
  <si>
    <t>⑧運送賃（税込）</t>
    <rPh sb="1" eb="3">
      <t>ウンソウ</t>
    </rPh>
    <rPh sb="3" eb="4">
      <t>チン</t>
    </rPh>
    <rPh sb="5" eb="7">
      <t>ゼイコ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</si>
</sst>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[Red]\-#,##0.0"/>
    <numFmt numFmtId="177" formatCode="&quot;＠&quot;#,##0.0"/>
    <numFmt numFmtId="178" formatCode="0.0%"/>
    <numFmt numFmtId="179" formatCode="yyyy/mm/dd"/>
  </numFmts>
  <fonts count="10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8"/>
      <color theme="1"/>
      <name val="ＭＳ Ｐゴシック"/>
      <family val="3"/>
      <charset val="128"/>
    </font>
    <font>
      <sz val="16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2" borderId="1" xfId="0" applyFill="1" applyBorder="1" applyAlignment="1" applyProtection="1">
      <alignment vertical="center" shrinkToFit="1"/>
      <protection hidden="1"/>
    </xf>
    <xf numFmtId="0" fontId="0" fillId="2" borderId="1" xfId="0" applyFill="1" applyBorder="1" applyAlignment="1" applyProtection="1">
      <alignment horizontal="center" vertical="center" shrinkToFit="1"/>
      <protection hidden="1"/>
    </xf>
    <xf numFmtId="0" fontId="0" fillId="2" borderId="3" xfId="0" applyFill="1" applyBorder="1" applyAlignment="1" applyProtection="1">
      <alignment horizontal="center" vertical="center" shrinkToFit="1"/>
      <protection hidden="1"/>
    </xf>
    <xf numFmtId="176" fontId="8" fillId="2" borderId="1" xfId="1" applyNumberFormat="1" applyFont="1" applyFill="1" applyBorder="1" applyAlignment="1" applyProtection="1">
      <alignment vertical="center" shrinkToFit="1"/>
      <protection hidden="1"/>
    </xf>
    <xf numFmtId="0" fontId="8" fillId="2" borderId="1" xfId="0" applyFont="1" applyFill="1" applyBorder="1" applyAlignment="1" applyProtection="1">
      <alignment vertical="center" shrinkToFit="1"/>
      <protection hidden="1"/>
    </xf>
    <xf numFmtId="0" fontId="0" fillId="0" borderId="31" xfId="0" applyBorder="1" applyProtection="1">
      <alignment vertical="center"/>
      <protection locked="0" hidden="1"/>
    </xf>
    <xf numFmtId="0" fontId="0" fillId="0" borderId="32" xfId="0" applyBorder="1" applyAlignment="1" applyProtection="1">
      <alignment vertical="center" shrinkToFit="1"/>
      <protection locked="0" hidden="1"/>
    </xf>
    <xf numFmtId="0" fontId="0" fillId="0" borderId="33" xfId="0" applyBorder="1" applyAlignment="1" applyProtection="1">
      <alignment vertical="center" shrinkToFit="1"/>
      <protection locked="0" hidden="1"/>
    </xf>
    <xf numFmtId="176" fontId="0" fillId="0" borderId="33" xfId="1" applyNumberFormat="1" applyFont="1" applyBorder="1" applyAlignment="1" applyProtection="1">
      <alignment vertical="center" shrinkToFit="1"/>
      <protection locked="0" hidden="1"/>
    </xf>
    <xf numFmtId="0" fontId="0" fillId="0" borderId="33" xfId="0" applyNumberFormat="1" applyBorder="1" applyAlignment="1" applyProtection="1">
      <alignment horizontal="center" vertical="center" shrinkToFit="1"/>
      <protection locked="0" hidden="1"/>
    </xf>
    <xf numFmtId="176" fontId="0" fillId="0" borderId="33" xfId="1" applyNumberFormat="1" applyFont="1" applyBorder="1" applyAlignment="1" applyProtection="1">
      <alignment vertical="center" shrinkToFit="1"/>
      <protection hidden="1"/>
    </xf>
    <xf numFmtId="0" fontId="0" fillId="0" borderId="33" xfId="0" applyBorder="1" applyAlignment="1" applyProtection="1">
      <alignment vertical="center" shrinkToFit="1"/>
      <protection hidden="1"/>
    </xf>
    <xf numFmtId="0" fontId="0" fillId="0" borderId="34" xfId="0" applyBorder="1" applyProtection="1">
      <alignment vertical="center"/>
      <protection locked="0" hidden="1"/>
    </xf>
    <xf numFmtId="0" fontId="0" fillId="0" borderId="35" xfId="0" applyBorder="1" applyAlignment="1" applyProtection="1">
      <alignment vertical="center" shrinkToFit="1"/>
      <protection locked="0" hidden="1"/>
    </xf>
    <xf numFmtId="0" fontId="0" fillId="0" borderId="36" xfId="0" applyBorder="1" applyAlignment="1" applyProtection="1">
      <alignment vertical="center" shrinkToFit="1"/>
      <protection locked="0" hidden="1"/>
    </xf>
    <xf numFmtId="176" fontId="0" fillId="0" borderId="36" xfId="1" applyNumberFormat="1" applyFont="1" applyBorder="1" applyAlignment="1" applyProtection="1">
      <alignment vertical="center" shrinkToFit="1"/>
      <protection locked="0" hidden="1"/>
    </xf>
    <xf numFmtId="0" fontId="0" fillId="0" borderId="36" xfId="0" applyNumberFormat="1" applyBorder="1" applyAlignment="1" applyProtection="1">
      <alignment horizontal="center" vertical="center" shrinkToFit="1"/>
      <protection locked="0" hidden="1"/>
    </xf>
    <xf numFmtId="176" fontId="0" fillId="0" borderId="36" xfId="1" applyNumberFormat="1" applyFont="1" applyBorder="1" applyAlignment="1" applyProtection="1">
      <alignment vertical="center" shrinkToFit="1"/>
      <protection hidden="1"/>
    </xf>
    <xf numFmtId="0" fontId="0" fillId="0" borderId="36" xfId="0" applyBorder="1" applyAlignment="1" applyProtection="1">
      <alignment vertical="center" shrinkToFit="1"/>
      <protection hidden="1"/>
    </xf>
    <xf numFmtId="0" fontId="0" fillId="0" borderId="5" xfId="0" applyBorder="1" applyAlignment="1" applyProtection="1">
      <alignment horizontal="right" vertical="center" shrinkToFit="1"/>
      <protection hidden="1"/>
    </xf>
    <xf numFmtId="176" fontId="8" fillId="0" borderId="1" xfId="1" applyNumberFormat="1" applyFont="1" applyBorder="1" applyAlignment="1" applyProtection="1">
      <alignment vertical="center" shrinkToFit="1"/>
      <protection hidden="1"/>
    </xf>
    <xf numFmtId="0" fontId="8" fillId="0" borderId="1" xfId="0" applyFont="1" applyBorder="1" applyAlignment="1" applyProtection="1">
      <alignment vertical="center" shrinkToFit="1"/>
      <protection hidden="1"/>
    </xf>
    <xf numFmtId="0" fontId="0" fillId="0" borderId="37" xfId="0" applyBorder="1" applyProtection="1">
      <alignment vertical="center"/>
      <protection locked="0" hidden="1"/>
    </xf>
    <xf numFmtId="0" fontId="0" fillId="0" borderId="38" xfId="0" applyBorder="1" applyAlignment="1" applyProtection="1">
      <alignment vertical="center" shrinkToFit="1"/>
      <protection locked="0" hidden="1"/>
    </xf>
    <xf numFmtId="0" fontId="0" fillId="0" borderId="39" xfId="0" applyBorder="1" applyAlignment="1" applyProtection="1">
      <alignment vertical="center" shrinkToFit="1"/>
      <protection locked="0" hidden="1"/>
    </xf>
    <xf numFmtId="176" fontId="0" fillId="0" borderId="39" xfId="1" applyNumberFormat="1" applyFont="1" applyBorder="1" applyAlignment="1" applyProtection="1">
      <alignment vertical="center" shrinkToFit="1"/>
      <protection locked="0" hidden="1"/>
    </xf>
    <xf numFmtId="0" fontId="0" fillId="0" borderId="39" xfId="0" applyNumberFormat="1" applyBorder="1" applyAlignment="1" applyProtection="1">
      <alignment horizontal="center" vertical="center" shrinkToFit="1"/>
      <protection locked="0" hidden="1"/>
    </xf>
    <xf numFmtId="176" fontId="0" fillId="0" borderId="39" xfId="1" applyNumberFormat="1" applyFont="1" applyBorder="1" applyAlignment="1" applyProtection="1">
      <alignment vertical="center" shrinkToFit="1"/>
      <protection hidden="1"/>
    </xf>
    <xf numFmtId="0" fontId="0" fillId="0" borderId="39" xfId="0" applyBorder="1" applyAlignment="1" applyProtection="1">
      <alignment vertical="center" shrinkToFit="1"/>
      <protection hidden="1"/>
    </xf>
    <xf numFmtId="177" fontId="8" fillId="0" borderId="1" xfId="0" applyNumberFormat="1" applyFont="1" applyFill="1" applyBorder="1" applyAlignment="1" applyProtection="1">
      <alignment vertical="center" shrinkToFit="1"/>
      <protection hidden="1"/>
    </xf>
    <xf numFmtId="0" fontId="0" fillId="0" borderId="1" xfId="0" applyFill="1" applyBorder="1" applyAlignment="1" applyProtection="1">
      <alignment vertical="center" shrinkToFit="1"/>
      <protection hidden="1"/>
    </xf>
    <xf numFmtId="177" fontId="8" fillId="0" borderId="1" xfId="0" applyNumberFormat="1" applyFont="1" applyBorder="1" applyAlignment="1" applyProtection="1">
      <alignment vertical="center" shrinkToFit="1"/>
      <protection hidden="1"/>
    </xf>
    <xf numFmtId="0" fontId="0" fillId="4" borderId="1" xfId="0" applyFill="1" applyBorder="1" applyAlignment="1" applyProtection="1">
      <alignment vertical="center" shrinkToFit="1"/>
      <protection hidden="1"/>
    </xf>
    <xf numFmtId="176" fontId="8" fillId="4" borderId="1" xfId="1" applyNumberFormat="1" applyFont="1" applyFill="1" applyBorder="1" applyAlignment="1" applyProtection="1">
      <alignment vertical="center" shrinkToFit="1"/>
      <protection hidden="1"/>
    </xf>
    <xf numFmtId="0" fontId="8" fillId="4" borderId="1" xfId="0" applyFont="1" applyFill="1" applyBorder="1" applyAlignment="1" applyProtection="1">
      <alignment vertical="center" shrinkToFit="1"/>
      <protection hidden="1"/>
    </xf>
    <xf numFmtId="0" fontId="0" fillId="2" borderId="3" xfId="0" applyFill="1" applyBorder="1" applyAlignment="1" applyProtection="1">
      <alignment vertical="center" shrinkToFit="1"/>
      <protection hidden="1"/>
    </xf>
    <xf numFmtId="0" fontId="0" fillId="2" borderId="6" xfId="0" applyFill="1" applyBorder="1" applyAlignment="1" applyProtection="1">
      <alignment vertical="center" shrinkToFit="1"/>
      <protection hidden="1"/>
    </xf>
    <xf numFmtId="0" fontId="0" fillId="0" borderId="6" xfId="0" applyBorder="1" applyAlignment="1" applyProtection="1">
      <alignment vertical="center" shrinkToFit="1"/>
      <protection hidden="1"/>
    </xf>
    <xf numFmtId="0" fontId="0" fillId="0" borderId="31" xfId="0" applyBorder="1" applyProtection="1">
      <alignment vertical="center"/>
      <protection hidden="1"/>
    </xf>
    <xf numFmtId="0" fontId="0" fillId="0" borderId="40" xfId="0" applyBorder="1" applyAlignment="1" applyProtection="1">
      <alignment vertical="center" shrinkToFit="1"/>
      <protection hidden="1"/>
    </xf>
    <xf numFmtId="0" fontId="0" fillId="0" borderId="32" xfId="0" applyBorder="1" applyAlignment="1" applyProtection="1">
      <alignment vertical="center" shrinkToFit="1"/>
      <protection hidden="1"/>
    </xf>
    <xf numFmtId="0" fontId="0" fillId="0" borderId="31" xfId="0" applyBorder="1" applyAlignment="1" applyProtection="1">
      <alignment vertical="center" shrinkToFit="1"/>
      <protection locked="0" hidden="1"/>
    </xf>
    <xf numFmtId="0" fontId="0" fillId="0" borderId="37" xfId="0" applyBorder="1" applyProtection="1">
      <alignment vertical="center"/>
      <protection hidden="1"/>
    </xf>
    <xf numFmtId="0" fontId="0" fillId="0" borderId="41" xfId="0" applyBorder="1" applyAlignment="1" applyProtection="1">
      <alignment vertical="center" shrinkToFit="1"/>
      <protection hidden="1"/>
    </xf>
    <xf numFmtId="0" fontId="0" fillId="0" borderId="38" xfId="0" applyBorder="1" applyAlignment="1" applyProtection="1">
      <alignment vertical="center" shrinkToFit="1"/>
      <protection hidden="1"/>
    </xf>
    <xf numFmtId="0" fontId="0" fillId="0" borderId="3" xfId="0" applyBorder="1" applyAlignment="1" applyProtection="1">
      <alignment horizontal="center" vertical="center" shrinkToFit="1"/>
      <protection hidden="1"/>
    </xf>
    <xf numFmtId="0" fontId="0" fillId="0" borderId="6" xfId="0" applyBorder="1" applyAlignment="1" applyProtection="1">
      <alignment horizontal="center" vertical="center" shrinkToFit="1"/>
      <protection hidden="1"/>
    </xf>
    <xf numFmtId="0" fontId="0" fillId="0" borderId="2" xfId="0" applyBorder="1" applyAlignment="1" applyProtection="1">
      <alignment horizontal="center" vertical="center" shrinkToFit="1"/>
      <protection hidden="1"/>
    </xf>
    <xf numFmtId="0" fontId="0" fillId="3" borderId="3" xfId="0" applyFill="1" applyBorder="1" applyAlignment="1" applyProtection="1">
      <alignment horizontal="center" vertical="center" shrinkToFit="1"/>
      <protection locked="0" hidden="1"/>
    </xf>
    <xf numFmtId="0" fontId="0" fillId="3" borderId="6" xfId="0" applyFill="1" applyBorder="1" applyAlignment="1" applyProtection="1">
      <alignment horizontal="center" vertical="center" shrinkToFit="1"/>
      <protection locked="0" hidden="1"/>
    </xf>
    <xf numFmtId="0" fontId="0" fillId="3" borderId="2" xfId="0" applyFill="1" applyBorder="1" applyAlignment="1" applyProtection="1">
      <alignment horizontal="center" vertical="center" shrinkToFit="1"/>
      <protection locked="0" hidden="1"/>
    </xf>
    <xf numFmtId="0" fontId="0" fillId="0" borderId="2" xfId="0" applyBorder="1" applyAlignment="1" applyProtection="1">
      <alignment vertical="center" shrinkToFit="1"/>
      <protection hidden="1"/>
    </xf>
    <xf numFmtId="176" fontId="0" fillId="0" borderId="12" xfId="1" applyNumberFormat="1" applyFont="1" applyBorder="1" applyAlignment="1" applyProtection="1">
      <alignment vertical="center" shrinkToFit="1"/>
      <protection locked="0" hidden="1"/>
    </xf>
    <xf numFmtId="0" fontId="0" fillId="0" borderId="12" xfId="0" applyBorder="1" applyAlignment="1" applyProtection="1">
      <alignment vertical="center" shrinkToFit="1"/>
      <protection locked="0"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0" fillId="0" borderId="1" xfId="0" applyBorder="1" applyAlignment="1" applyProtection="1">
      <alignment horizontal="center" vertical="center" shrinkToFit="1"/>
      <protection hidden="1"/>
    </xf>
    <xf numFmtId="178" fontId="4" fillId="0" borderId="1" xfId="2" applyNumberFormat="1" applyFont="1" applyFill="1" applyBorder="1" applyAlignment="1" applyProtection="1">
      <alignment vertical="center" shrinkToFit="1"/>
      <protection locked="0" hidden="1"/>
    </xf>
    <xf numFmtId="38" fontId="5" fillId="0" borderId="1" xfId="1" applyFont="1" applyBorder="1" applyAlignment="1" applyProtection="1">
      <alignment vertical="center" shrinkToFit="1"/>
      <protection hidden="1"/>
    </xf>
    <xf numFmtId="176" fontId="8" fillId="2" borderId="1" xfId="0" applyNumberFormat="1" applyFont="1" applyFill="1" applyBorder="1" applyAlignment="1" applyProtection="1">
      <alignment vertical="center" shrinkToFit="1"/>
      <protection hidden="1"/>
    </xf>
    <xf numFmtId="0" fontId="4" fillId="0" borderId="1" xfId="0" applyFont="1" applyBorder="1" applyAlignment="1" applyProtection="1">
      <alignment vertical="center" shrinkToFit="1"/>
      <protection locked="0" hidden="1"/>
    </xf>
    <xf numFmtId="0" fontId="0" fillId="0" borderId="11" xfId="0" applyBorder="1" applyAlignment="1" applyProtection="1">
      <alignment horizontal="center" vertical="center" shrinkToFit="1"/>
      <protection hidden="1"/>
    </xf>
    <xf numFmtId="0" fontId="0" fillId="0" borderId="7" xfId="0" applyBorder="1" applyAlignment="1" applyProtection="1">
      <alignment vertical="center" shrinkToFit="1"/>
      <protection locked="0" hidden="1"/>
    </xf>
    <xf numFmtId="0" fontId="0" fillId="0" borderId="4" xfId="0" applyBorder="1" applyAlignment="1" applyProtection="1">
      <alignment vertical="center" shrinkToFit="1"/>
      <protection locked="0" hidden="1"/>
    </xf>
    <xf numFmtId="0" fontId="0" fillId="0" borderId="8" xfId="0" applyBorder="1" applyAlignment="1" applyProtection="1">
      <alignment vertical="center" shrinkToFit="1"/>
      <protection locked="0" hidden="1"/>
    </xf>
    <xf numFmtId="0" fontId="0" fillId="0" borderId="2" xfId="0" applyBorder="1" applyAlignment="1" applyProtection="1">
      <alignment vertical="center" shrinkToFit="1"/>
      <protection locked="0" hidden="1"/>
    </xf>
    <xf numFmtId="0" fontId="0" fillId="0" borderId="1" xfId="0" applyBorder="1" applyAlignment="1" applyProtection="1">
      <alignment vertical="center" shrinkToFit="1"/>
      <protection locked="0" hidden="1"/>
    </xf>
    <xf numFmtId="38" fontId="0" fillId="0" borderId="1" xfId="1" applyFont="1" applyBorder="1" applyAlignment="1" applyProtection="1">
      <alignment vertical="center" shrinkToFit="1"/>
      <protection locked="0" hidden="1"/>
    </xf>
    <xf numFmtId="178" fontId="0" fillId="0" borderId="1" xfId="2" applyNumberFormat="1" applyFont="1" applyBorder="1" applyAlignment="1" applyProtection="1">
      <alignment vertical="center" shrinkToFit="1"/>
      <protection locked="0" hidden="1"/>
    </xf>
    <xf numFmtId="38" fontId="0" fillId="0" borderId="1" xfId="1" applyFont="1" applyBorder="1" applyAlignment="1" applyProtection="1">
      <alignment vertical="center" shrinkToFit="1"/>
      <protection hidden="1"/>
    </xf>
    <xf numFmtId="0" fontId="0" fillId="0" borderId="9" xfId="0" applyBorder="1" applyAlignment="1" applyProtection="1">
      <alignment vertical="center" shrinkToFit="1"/>
      <protection hidden="1"/>
    </xf>
    <xf numFmtId="0" fontId="0" fillId="0" borderId="5" xfId="0" applyBorder="1" applyAlignment="1" applyProtection="1">
      <alignment vertical="center" shrinkToFit="1"/>
      <protection locked="0" hidden="1"/>
    </xf>
    <xf numFmtId="0" fontId="0" fillId="0" borderId="10" xfId="0" applyBorder="1" applyAlignment="1" applyProtection="1">
      <alignment vertical="center" shrinkToFit="1"/>
      <protection locked="0" hidden="1"/>
    </xf>
    <xf numFmtId="0" fontId="6" fillId="2" borderId="1" xfId="0" applyFont="1" applyFill="1" applyBorder="1" applyAlignment="1" applyProtection="1">
      <alignment horizontal="center" vertical="center" shrinkToFit="1"/>
      <protection hidden="1"/>
    </xf>
    <xf numFmtId="0" fontId="7" fillId="2" borderId="1" xfId="0" applyFont="1" applyFill="1" applyBorder="1" applyAlignment="1" applyProtection="1">
      <alignment horizontal="center" vertical="center" shrinkToFit="1"/>
      <protection hidden="1"/>
    </xf>
    <xf numFmtId="0" fontId="6" fillId="0" borderId="1" xfId="0" applyFont="1" applyBorder="1" applyAlignment="1" applyProtection="1">
      <alignment horizontal="center" vertical="center" shrinkToFit="1"/>
      <protection locked="0" hidden="1"/>
    </xf>
    <xf numFmtId="0" fontId="0" fillId="0" borderId="1" xfId="0" applyBorder="1" applyAlignment="1" applyProtection="1">
      <alignment horizontal="center" vertical="center" shrinkToFit="1"/>
      <protection locked="0" hidden="1"/>
    </xf>
    <xf numFmtId="49" fontId="0" fillId="0" borderId="1" xfId="0" applyNumberFormat="1" applyBorder="1" applyAlignment="1" applyProtection="1">
      <alignment horizontal="center" vertical="center" shrinkToFit="1"/>
      <protection locked="0" hidden="1"/>
    </xf>
    <xf numFmtId="0" fontId="7" fillId="2" borderId="3" xfId="0" applyFont="1" applyFill="1" applyBorder="1" applyAlignment="1" applyProtection="1">
      <alignment horizontal="center" vertical="center" shrinkToFit="1"/>
      <protection hidden="1"/>
    </xf>
    <xf numFmtId="179" fontId="6" fillId="0" borderId="7" xfId="0" applyNumberFormat="1" applyFont="1" applyBorder="1" applyAlignment="1" applyProtection="1">
      <alignment horizontal="center" vertical="center" shrinkToFit="1"/>
      <protection locked="0" hidden="1"/>
    </xf>
    <xf numFmtId="179" fontId="6" fillId="0" borderId="4" xfId="0" applyNumberFormat="1" applyFont="1" applyBorder="1" applyAlignment="1" applyProtection="1">
      <alignment horizontal="center" vertical="center" shrinkToFit="1"/>
      <protection locked="0"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7" fillId="0" borderId="4" xfId="0" applyFont="1" applyBorder="1" applyAlignment="1" applyProtection="1">
      <alignment horizontal="center" vertical="center" shrinkToFit="1"/>
      <protection hidden="1"/>
    </xf>
    <xf numFmtId="179" fontId="6" fillId="0" borderId="8" xfId="0" applyNumberFormat="1" applyFont="1" applyBorder="1" applyAlignment="1" applyProtection="1">
      <alignment horizontal="center" vertical="center" shrinkToFit="1"/>
      <protection locked="0" hidden="1"/>
    </xf>
    <xf numFmtId="179" fontId="6" fillId="0" borderId="9" xfId="0" applyNumberFormat="1" applyFont="1" applyBorder="1" applyAlignment="1" applyProtection="1">
      <alignment horizontal="center" vertical="center" shrinkToFit="1"/>
      <protection locked="0" hidden="1"/>
    </xf>
    <xf numFmtId="179" fontId="6" fillId="0" borderId="5" xfId="0" applyNumberFormat="1" applyFont="1" applyBorder="1" applyAlignment="1" applyProtection="1">
      <alignment horizontal="center" vertical="center" shrinkToFit="1"/>
      <protection locked="0" hidden="1"/>
    </xf>
    <xf numFmtId="0" fontId="7" fillId="0" borderId="5" xfId="0" applyFont="1" applyBorder="1" applyAlignment="1" applyProtection="1">
      <alignment horizontal="center" vertical="center" shrinkToFit="1"/>
      <protection hidden="1"/>
    </xf>
    <xf numFmtId="179" fontId="6" fillId="0" borderId="10" xfId="0" applyNumberFormat="1" applyFont="1" applyBorder="1" applyAlignment="1" applyProtection="1">
      <alignment horizontal="center" vertical="center" shrinkToFit="1"/>
      <protection locked="0" hidden="1"/>
    </xf>
    <xf numFmtId="0" fontId="0" fillId="0" borderId="22" xfId="0" applyBorder="1" applyAlignment="1" applyProtection="1">
      <alignment vertical="center" shrinkToFit="1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0" fontId="3" fillId="0" borderId="14" xfId="0" applyFont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vertical="center" shrinkToFit="1"/>
      <protection locked="0" hidden="1"/>
    </xf>
    <xf numFmtId="0" fontId="3" fillId="0" borderId="18" xfId="0" applyFont="1" applyBorder="1" applyAlignment="1" applyProtection="1">
      <alignment vertical="center" shrinkToFit="1"/>
      <protection locked="0" hidden="1"/>
    </xf>
    <xf numFmtId="0" fontId="0" fillId="0" borderId="18" xfId="0" applyBorder="1" applyAlignment="1" applyProtection="1">
      <alignment vertical="center" shrinkToFit="1"/>
      <protection locked="0" hidden="1"/>
    </xf>
    <xf numFmtId="0" fontId="6" fillId="2" borderId="17" xfId="0" applyFont="1" applyFill="1" applyBorder="1" applyAlignment="1" applyProtection="1">
      <alignment horizontal="center" vertical="center" shrinkToFit="1"/>
      <protection hidden="1"/>
    </xf>
    <xf numFmtId="0" fontId="7" fillId="2" borderId="18" xfId="0" applyFont="1" applyFill="1" applyBorder="1" applyAlignment="1" applyProtection="1">
      <alignment horizontal="center" vertical="center" shrinkToFit="1"/>
      <protection hidden="1"/>
    </xf>
    <xf numFmtId="0" fontId="6" fillId="0" borderId="19" xfId="0" applyFont="1" applyFill="1" applyBorder="1" applyAlignment="1" applyProtection="1">
      <alignment horizontal="center" vertical="center" shrinkToFit="1"/>
      <protection locked="0" hidden="1"/>
    </xf>
    <xf numFmtId="0" fontId="7" fillId="0" borderId="18" xfId="0" applyFont="1" applyFill="1" applyBorder="1" applyAlignment="1" applyProtection="1">
      <alignment horizontal="center" vertical="center" shrinkToFit="1"/>
      <protection locked="0" hidden="1"/>
    </xf>
    <xf numFmtId="0" fontId="0" fillId="0" borderId="20" xfId="0" applyFill="1" applyBorder="1" applyAlignment="1" applyProtection="1">
      <alignment vertical="center" shrinkToFit="1"/>
      <protection locked="0" hidden="1"/>
    </xf>
    <xf numFmtId="0" fontId="9" fillId="0" borderId="25" xfId="0" applyFont="1" applyFill="1" applyBorder="1" applyAlignment="1" applyProtection="1">
      <alignment horizontal="center" vertical="center" shrinkToFit="1"/>
      <protection hidden="1"/>
    </xf>
    <xf numFmtId="0" fontId="0" fillId="0" borderId="26" xfId="0" applyFill="1" applyBorder="1" applyAlignment="1" applyProtection="1">
      <alignment horizontal="center" vertical="center" shrinkToFit="1"/>
      <protection hidden="1"/>
    </xf>
    <xf numFmtId="0" fontId="9" fillId="0" borderId="25" xfId="0" applyFont="1" applyFill="1" applyBorder="1" applyAlignment="1" applyProtection="1">
      <alignment vertical="center" shrinkToFit="1"/>
      <protection locked="0" hidden="1"/>
    </xf>
    <xf numFmtId="0" fontId="0" fillId="0" borderId="27" xfId="0" applyFill="1" applyBorder="1" applyAlignment="1" applyProtection="1">
      <alignment vertical="center" shrinkToFit="1"/>
      <protection locked="0" hidden="1"/>
    </xf>
    <xf numFmtId="0" fontId="9" fillId="0" borderId="27" xfId="0" applyFont="1" applyFill="1" applyBorder="1" applyAlignment="1" applyProtection="1">
      <alignment vertical="center" shrinkToFit="1"/>
      <protection hidden="1"/>
    </xf>
    <xf numFmtId="9" fontId="6" fillId="0" borderId="19" xfId="2" applyFont="1" applyFill="1" applyBorder="1" applyAlignment="1" applyProtection="1">
      <alignment horizontal="center" vertical="center"/>
      <protection locked="0" hidden="1"/>
    </xf>
    <xf numFmtId="9" fontId="6" fillId="0" borderId="18" xfId="2" applyFont="1" applyFill="1" applyBorder="1" applyAlignment="1" applyProtection="1">
      <alignment horizontal="center" vertical="center"/>
      <protection locked="0" hidden="1"/>
    </xf>
    <xf numFmtId="9" fontId="6" fillId="0" borderId="20" xfId="2" applyFont="1" applyFill="1" applyBorder="1" applyAlignment="1" applyProtection="1">
      <alignment horizontal="center" vertical="center"/>
      <protection locked="0" hidden="1"/>
    </xf>
    <xf numFmtId="0" fontId="3" fillId="0" borderId="15" xfId="0" applyFont="1" applyBorder="1" applyAlignment="1" applyProtection="1">
      <alignment horizontal="center" vertical="center"/>
      <protection hidden="1"/>
    </xf>
    <xf numFmtId="0" fontId="3" fillId="0" borderId="16" xfId="0" applyFont="1" applyBorder="1" applyAlignment="1" applyProtection="1">
      <alignment horizontal="center" vertical="center"/>
      <protection hidden="1"/>
    </xf>
    <xf numFmtId="0" fontId="3" fillId="0" borderId="23" xfId="0" applyFont="1" applyBorder="1" applyAlignment="1" applyProtection="1">
      <alignment vertical="center" shrinkToFit="1"/>
      <protection locked="0" hidden="1"/>
    </xf>
    <xf numFmtId="0" fontId="3" fillId="0" borderId="22" xfId="0" applyFont="1" applyBorder="1" applyAlignment="1" applyProtection="1">
      <alignment vertical="center" shrinkToFit="1"/>
      <protection locked="0" hidden="1"/>
    </xf>
    <xf numFmtId="0" fontId="0" fillId="0" borderId="22" xfId="0" applyBorder="1" applyAlignment="1" applyProtection="1">
      <alignment vertical="center" shrinkToFit="1"/>
      <protection locked="0" hidden="1"/>
    </xf>
    <xf numFmtId="0" fontId="7" fillId="2" borderId="21" xfId="0" applyFont="1" applyFill="1" applyBorder="1" applyAlignment="1" applyProtection="1">
      <alignment horizontal="center" vertical="center" shrinkToFit="1"/>
      <protection hidden="1"/>
    </xf>
    <xf numFmtId="0" fontId="7" fillId="2" borderId="22" xfId="0" applyFont="1" applyFill="1" applyBorder="1" applyAlignment="1" applyProtection="1">
      <alignment horizontal="center" vertical="center" shrinkToFit="1"/>
      <protection hidden="1"/>
    </xf>
    <xf numFmtId="0" fontId="7" fillId="0" borderId="23" xfId="0" applyFont="1" applyFill="1" applyBorder="1" applyAlignment="1" applyProtection="1">
      <alignment vertical="center" shrinkToFit="1"/>
      <protection locked="0" hidden="1"/>
    </xf>
    <xf numFmtId="0" fontId="7" fillId="0" borderId="22" xfId="0" applyFont="1" applyFill="1" applyBorder="1" applyAlignment="1" applyProtection="1">
      <alignment vertical="center" shrinkToFit="1"/>
      <protection locked="0" hidden="1"/>
    </xf>
    <xf numFmtId="0" fontId="0" fillId="0" borderId="24" xfId="0" applyFill="1" applyBorder="1" applyAlignment="1" applyProtection="1">
      <alignment vertical="center" shrinkToFit="1"/>
      <protection locked="0" hidden="1"/>
    </xf>
    <xf numFmtId="0" fontId="9" fillId="0" borderId="28" xfId="0" applyFont="1" applyFill="1" applyBorder="1" applyAlignment="1" applyProtection="1">
      <alignment horizontal="center" vertical="center" shrinkToFit="1"/>
      <protection hidden="1"/>
    </xf>
    <xf numFmtId="0" fontId="0" fillId="0" borderId="29" xfId="0" applyFill="1" applyBorder="1" applyAlignment="1" applyProtection="1">
      <alignment horizontal="center" vertical="center" shrinkToFit="1"/>
      <protection hidden="1"/>
    </xf>
    <xf numFmtId="0" fontId="9" fillId="0" borderId="28" xfId="0" applyFont="1" applyFill="1" applyBorder="1" applyAlignment="1" applyProtection="1">
      <alignment vertical="center" shrinkToFit="1"/>
      <protection locked="0" hidden="1"/>
    </xf>
    <xf numFmtId="0" fontId="0" fillId="0" borderId="30" xfId="0" applyFill="1" applyBorder="1" applyAlignment="1" applyProtection="1">
      <alignment vertical="center" shrinkToFit="1"/>
      <protection locked="0" hidden="1"/>
    </xf>
    <xf numFmtId="0" fontId="9" fillId="0" borderId="30" xfId="0" applyFont="1" applyFill="1" applyBorder="1" applyAlignment="1" applyProtection="1">
      <alignment vertical="center" shrinkToFit="1"/>
      <protection hidden="1"/>
    </xf>
    <xf numFmtId="9" fontId="6" fillId="0" borderId="23" xfId="2" applyFont="1" applyFill="1" applyBorder="1" applyAlignment="1" applyProtection="1">
      <alignment horizontal="center" vertical="center"/>
      <protection locked="0" hidden="1"/>
    </xf>
    <xf numFmtId="9" fontId="6" fillId="0" borderId="22" xfId="2" applyFont="1" applyFill="1" applyBorder="1" applyAlignment="1" applyProtection="1">
      <alignment horizontal="center" vertical="center"/>
      <protection locked="0" hidden="1"/>
    </xf>
    <xf numFmtId="9" fontId="6" fillId="0" borderId="24" xfId="2" applyFont="1" applyFill="1" applyBorder="1" applyAlignment="1" applyProtection="1">
      <alignment horizontal="center" vertical="center"/>
      <protection locked="0" hidden="1"/>
    </xf>
  </cellXfs>
  <cellStyles count="3">
    <cellStyle name="パーセント" xfId="2" builtinId="5"/>
    <cellStyle name="桁区切り" xfId="1" builtinId="6"/>
    <cellStyle name="標準" xfId="0" builtinId="0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48</xdr:col>
      <xdr:colOff>14654</xdr:colOff>
      <xdr:row>0</xdr:row>
      <xdr:rowOff>55238</xdr:rowOff>
    </xdr:from>
    <xdr:to>
      <xdr:col>57</xdr:col>
      <xdr:colOff>111168</xdr:colOff>
      <xdr:row>2</xdr:row>
      <xdr:rowOff>144416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592A8BA-893C-401B-8A71-7E2283587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6962" y="55238"/>
          <a:ext cx="1745071" cy="426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99E54-66D7-4ED3-926F-307F70244658}">
  <sheetPr>
    <pageSetUpPr fitToPage="1"/>
  </sheetPr>
  <dimension ref="A1:BG42"/>
  <sheetViews>
    <sheetView tabSelected="1" view="pageBreakPreview" zoomScale="130" zoomScaleNormal="85" zoomScaleSheetLayoutView="130" workbookViewId="0">
      <selection activeCell="BE41" sqref="BE41:BG42"/>
    </sheetView>
  </sheetViews>
  <sheetFormatPr defaultColWidth="2.375" defaultRowHeight="13.5" x14ac:dyDescent="0.15"/>
  <sheetData>
    <row r="1" spans="1:59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x14ac:dyDescent="0.15">
      <c r="A2" s="1"/>
      <c r="B2" s="2" t="s">
        <v>17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 t="s">
        <v>1</v>
      </c>
      <c r="O2" s="3"/>
      <c r="P2" s="2"/>
      <c r="Q2" s="3" t="s">
        <v>2</v>
      </c>
      <c r="R2" s="4"/>
      <c r="S2" s="5">
        <f>SUM(S3:V10)</f>
        <v>515.70000000000005</v>
      </c>
      <c r="T2" s="6"/>
      <c r="U2" s="6"/>
      <c r="V2" s="6"/>
      <c r="W2" s="1"/>
      <c r="X2" s="2" t="s">
        <v>21</v>
      </c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3" t="s">
        <v>1</v>
      </c>
      <c r="AK2" s="3"/>
      <c r="AL2" s="2"/>
      <c r="AM2" s="3" t="s">
        <v>2</v>
      </c>
      <c r="AN2" s="4"/>
      <c r="AO2" s="5">
        <f>SUM(AO3:AR12)</f>
        <v>404</v>
      </c>
      <c r="AP2" s="6"/>
      <c r="AQ2" s="6"/>
      <c r="AR2" s="6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spans="1:59" x14ac:dyDescent="0.15">
      <c r="A3" s="1"/>
      <c r="B3" s="7" t="s">
        <v>45</v>
      </c>
      <c r="C3" s="8" t="s">
        <v>55</v>
      </c>
      <c r="D3" s="9"/>
      <c r="E3" s="9"/>
      <c r="F3" s="9"/>
      <c r="G3" s="9"/>
      <c r="H3" s="9"/>
      <c r="I3" s="9"/>
      <c r="J3" s="9"/>
      <c r="K3" s="9"/>
      <c r="L3" s="9"/>
      <c r="M3" s="9"/>
      <c r="N3" s="10">
        <v>478</v>
      </c>
      <c r="O3" s="9"/>
      <c r="P3" s="9"/>
      <c r="Q3" s="11">
        <v>1</v>
      </c>
      <c r="R3" s="11"/>
      <c r="S3" s="12">
        <f>IF(B3="✓",N3*Q3,"")</f>
        <v>478</v>
      </c>
      <c r="T3" s="13"/>
      <c r="U3" s="13"/>
      <c r="V3" s="13"/>
      <c r="W3" s="1"/>
      <c r="X3" s="7" t="s">
        <v>51</v>
      </c>
      <c r="Y3" s="8" t="s">
        <v>67</v>
      </c>
      <c r="Z3" s="9"/>
      <c r="AA3" s="9"/>
      <c r="AB3" s="9"/>
      <c r="AC3" s="9"/>
      <c r="AD3" s="9"/>
      <c r="AE3" s="9"/>
      <c r="AF3" s="9"/>
      <c r="AG3" s="9"/>
      <c r="AH3" s="9"/>
      <c r="AI3" s="9"/>
      <c r="AJ3" s="10">
        <v>235</v>
      </c>
      <c r="AK3" s="9"/>
      <c r="AL3" s="9"/>
      <c r="AM3" s="11">
        <v>1</v>
      </c>
      <c r="AN3" s="11"/>
      <c r="AO3" s="12">
        <f t="shared" ref="AO3:AO10" si="0">IF(X3="✓",AJ3*AM3,"")</f>
        <v>235</v>
      </c>
      <c r="AP3" s="13"/>
      <c r="AQ3" s="13"/>
      <c r="AR3" s="13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spans="1:59" x14ac:dyDescent="0.15">
      <c r="A4" s="1"/>
      <c r="B4" s="14" t="s">
        <v>45</v>
      </c>
      <c r="C4" s="15" t="s">
        <v>56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7">
        <v>37.700000000000003</v>
      </c>
      <c r="O4" s="16"/>
      <c r="P4" s="16"/>
      <c r="Q4" s="18">
        <v>1</v>
      </c>
      <c r="R4" s="18"/>
      <c r="S4" s="19">
        <f t="shared" ref="S4:S10" si="1">IF(B4="✓",N4*Q4,"")</f>
        <v>37.700000000000003</v>
      </c>
      <c r="T4" s="20"/>
      <c r="U4" s="20"/>
      <c r="V4" s="20"/>
      <c r="W4" s="1"/>
      <c r="X4" s="14" t="s">
        <v>45</v>
      </c>
      <c r="Y4" s="15" t="s">
        <v>66</v>
      </c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7">
        <v>98</v>
      </c>
      <c r="AK4" s="16"/>
      <c r="AL4" s="16"/>
      <c r="AM4" s="18">
        <v>1</v>
      </c>
      <c r="AN4" s="18"/>
      <c r="AO4" s="19">
        <f t="shared" si="0"/>
        <v>98</v>
      </c>
      <c r="AP4" s="20"/>
      <c r="AQ4" s="20"/>
      <c r="AR4" s="20"/>
      <c r="AS4" s="1"/>
      <c r="AT4" s="1"/>
      <c r="AU4" s="1"/>
      <c r="AV4" s="1"/>
      <c r="AW4" s="1"/>
      <c r="AX4" s="1"/>
      <c r="AY4" s="1"/>
      <c r="AZ4" s="1"/>
      <c r="BA4" s="21" t="s">
        <v>41</v>
      </c>
      <c r="BB4" s="21"/>
      <c r="BC4" s="21"/>
      <c r="BD4" s="21"/>
      <c r="BE4" s="21"/>
      <c r="BF4" s="21"/>
      <c r="BG4" s="1"/>
    </row>
    <row r="5" spans="1:59" x14ac:dyDescent="0.15">
      <c r="A5" s="1"/>
      <c r="B5" s="14"/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  <c r="O5" s="16"/>
      <c r="P5" s="16"/>
      <c r="Q5" s="18"/>
      <c r="R5" s="18"/>
      <c r="S5" s="19" t="str">
        <f t="shared" si="1"/>
        <v/>
      </c>
      <c r="T5" s="20"/>
      <c r="U5" s="20"/>
      <c r="V5" s="20"/>
      <c r="W5" s="1"/>
      <c r="X5" s="14" t="s">
        <v>45</v>
      </c>
      <c r="Y5" s="15" t="s">
        <v>68</v>
      </c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7">
        <v>66</v>
      </c>
      <c r="AK5" s="16"/>
      <c r="AL5" s="16"/>
      <c r="AM5" s="18">
        <v>1</v>
      </c>
      <c r="AN5" s="18"/>
      <c r="AO5" s="19">
        <f t="shared" si="0"/>
        <v>66</v>
      </c>
      <c r="AP5" s="20"/>
      <c r="AQ5" s="20"/>
      <c r="AR5" s="20"/>
      <c r="AS5" s="1"/>
      <c r="AT5" s="2" t="s">
        <v>22</v>
      </c>
      <c r="AU5" s="2"/>
      <c r="AV5" s="2"/>
      <c r="AW5" s="2"/>
      <c r="AX5" s="2"/>
      <c r="AY5" s="2"/>
      <c r="AZ5" s="2"/>
      <c r="BA5" s="2"/>
      <c r="BB5" s="2"/>
      <c r="BC5" s="22">
        <f>AO23+AO25+AO27+AO29+AO31</f>
        <v>6792.7777777777774</v>
      </c>
      <c r="BD5" s="23"/>
      <c r="BE5" s="23"/>
      <c r="BF5" s="23"/>
      <c r="BG5" s="1"/>
    </row>
    <row r="6" spans="1:59" x14ac:dyDescent="0.15">
      <c r="A6" s="1"/>
      <c r="B6" s="14"/>
      <c r="C6" s="15"/>
      <c r="D6" s="16"/>
      <c r="E6" s="16"/>
      <c r="F6" s="16"/>
      <c r="G6" s="16"/>
      <c r="H6" s="16"/>
      <c r="I6" s="16"/>
      <c r="J6" s="16"/>
      <c r="K6" s="16"/>
      <c r="L6" s="16"/>
      <c r="M6" s="16"/>
      <c r="N6" s="17"/>
      <c r="O6" s="16"/>
      <c r="P6" s="16"/>
      <c r="Q6" s="18"/>
      <c r="R6" s="18"/>
      <c r="S6" s="19" t="str">
        <f t="shared" si="1"/>
        <v/>
      </c>
      <c r="T6" s="20"/>
      <c r="U6" s="20"/>
      <c r="V6" s="20"/>
      <c r="W6" s="1"/>
      <c r="X6" s="14" t="s">
        <v>45</v>
      </c>
      <c r="Y6" s="15" t="s">
        <v>69</v>
      </c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7">
        <v>5</v>
      </c>
      <c r="AK6" s="16"/>
      <c r="AL6" s="16"/>
      <c r="AM6" s="18">
        <v>1</v>
      </c>
      <c r="AN6" s="18"/>
      <c r="AO6" s="19">
        <f t="shared" si="0"/>
        <v>5</v>
      </c>
      <c r="AP6" s="20"/>
      <c r="AQ6" s="20"/>
      <c r="AR6" s="20"/>
      <c r="AS6" s="1"/>
      <c r="AT6" s="2" t="s">
        <v>17</v>
      </c>
      <c r="AU6" s="2"/>
      <c r="AV6" s="2"/>
      <c r="AW6" s="2"/>
      <c r="AX6" s="2"/>
      <c r="AY6" s="2"/>
      <c r="AZ6" s="2"/>
      <c r="BA6" s="2"/>
      <c r="BB6" s="2"/>
      <c r="BC6" s="22">
        <f>S2</f>
        <v>515.70000000000005</v>
      </c>
      <c r="BD6" s="23"/>
      <c r="BE6" s="23"/>
      <c r="BF6" s="23"/>
      <c r="BG6" s="1"/>
    </row>
    <row r="7" spans="1:59" x14ac:dyDescent="0.15">
      <c r="A7" s="1"/>
      <c r="B7" s="14"/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  <c r="O7" s="16"/>
      <c r="P7" s="16"/>
      <c r="Q7" s="18"/>
      <c r="R7" s="18"/>
      <c r="S7" s="19" t="str">
        <f t="shared" si="1"/>
        <v/>
      </c>
      <c r="T7" s="20"/>
      <c r="U7" s="20"/>
      <c r="V7" s="20"/>
      <c r="W7" s="1"/>
      <c r="X7" s="14"/>
      <c r="Y7" s="1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7"/>
      <c r="AK7" s="16"/>
      <c r="AL7" s="16"/>
      <c r="AM7" s="18"/>
      <c r="AN7" s="18"/>
      <c r="AO7" s="19" t="str">
        <f t="shared" si="0"/>
        <v/>
      </c>
      <c r="AP7" s="20"/>
      <c r="AQ7" s="20"/>
      <c r="AR7" s="20"/>
      <c r="AS7" s="1"/>
      <c r="AT7" s="2" t="s">
        <v>18</v>
      </c>
      <c r="AU7" s="2"/>
      <c r="AV7" s="2"/>
      <c r="AW7" s="2"/>
      <c r="AX7" s="2"/>
      <c r="AY7" s="2"/>
      <c r="AZ7" s="2"/>
      <c r="BA7" s="2"/>
      <c r="BB7" s="2"/>
      <c r="BC7" s="22">
        <f>S12</f>
        <v>50.8</v>
      </c>
      <c r="BD7" s="23"/>
      <c r="BE7" s="23"/>
      <c r="BF7" s="23"/>
      <c r="BG7" s="1"/>
    </row>
    <row r="8" spans="1:59" x14ac:dyDescent="0.15">
      <c r="A8" s="1"/>
      <c r="B8" s="14"/>
      <c r="C8" s="15"/>
      <c r="D8" s="16"/>
      <c r="E8" s="16"/>
      <c r="F8" s="16"/>
      <c r="G8" s="16"/>
      <c r="H8" s="16"/>
      <c r="I8" s="16"/>
      <c r="J8" s="16"/>
      <c r="K8" s="16"/>
      <c r="L8" s="16"/>
      <c r="M8" s="16"/>
      <c r="N8" s="17"/>
      <c r="O8" s="16"/>
      <c r="P8" s="16"/>
      <c r="Q8" s="18"/>
      <c r="R8" s="18"/>
      <c r="S8" s="19" t="str">
        <f t="shared" si="1"/>
        <v/>
      </c>
      <c r="T8" s="20"/>
      <c r="U8" s="20"/>
      <c r="V8" s="20"/>
      <c r="W8" s="1"/>
      <c r="X8" s="14"/>
      <c r="Y8" s="15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7"/>
      <c r="AK8" s="16"/>
      <c r="AL8" s="16"/>
      <c r="AM8" s="18"/>
      <c r="AN8" s="18"/>
      <c r="AO8" s="19" t="str">
        <f t="shared" si="0"/>
        <v/>
      </c>
      <c r="AP8" s="20"/>
      <c r="AQ8" s="20"/>
      <c r="AR8" s="20"/>
      <c r="AS8" s="1"/>
      <c r="AT8" s="2" t="s">
        <v>19</v>
      </c>
      <c r="AU8" s="2"/>
      <c r="AV8" s="2"/>
      <c r="AW8" s="2"/>
      <c r="AX8" s="2"/>
      <c r="AY8" s="2"/>
      <c r="AZ8" s="2"/>
      <c r="BA8" s="2"/>
      <c r="BB8" s="2"/>
      <c r="BC8" s="22">
        <f>S19</f>
        <v>25.7</v>
      </c>
      <c r="BD8" s="23"/>
      <c r="BE8" s="23"/>
      <c r="BF8" s="23"/>
      <c r="BG8" s="1"/>
    </row>
    <row r="9" spans="1:59" x14ac:dyDescent="0.15">
      <c r="A9" s="1"/>
      <c r="B9" s="14"/>
      <c r="C9" s="15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  <c r="O9" s="16"/>
      <c r="P9" s="16"/>
      <c r="Q9" s="18"/>
      <c r="R9" s="18"/>
      <c r="S9" s="19" t="str">
        <f t="shared" si="1"/>
        <v/>
      </c>
      <c r="T9" s="20"/>
      <c r="U9" s="20"/>
      <c r="V9" s="20"/>
      <c r="W9" s="1"/>
      <c r="X9" s="14"/>
      <c r="Y9" s="15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7"/>
      <c r="AK9" s="16"/>
      <c r="AL9" s="16"/>
      <c r="AM9" s="18"/>
      <c r="AN9" s="18"/>
      <c r="AO9" s="19" t="str">
        <f t="shared" si="0"/>
        <v/>
      </c>
      <c r="AP9" s="20"/>
      <c r="AQ9" s="20"/>
      <c r="AR9" s="20"/>
      <c r="AS9" s="1"/>
      <c r="AT9" s="2" t="s">
        <v>20</v>
      </c>
      <c r="AU9" s="2"/>
      <c r="AV9" s="2"/>
      <c r="AW9" s="2"/>
      <c r="AX9" s="2"/>
      <c r="AY9" s="2"/>
      <c r="AZ9" s="2"/>
      <c r="BA9" s="2"/>
      <c r="BB9" s="2"/>
      <c r="BC9" s="22">
        <f>S26</f>
        <v>659.6</v>
      </c>
      <c r="BD9" s="23"/>
      <c r="BE9" s="23"/>
      <c r="BF9" s="23"/>
      <c r="BG9" s="1"/>
    </row>
    <row r="10" spans="1:59" x14ac:dyDescent="0.15">
      <c r="A10" s="1"/>
      <c r="B10" s="24"/>
      <c r="C10" s="2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7"/>
      <c r="O10" s="26"/>
      <c r="P10" s="26"/>
      <c r="Q10" s="28"/>
      <c r="R10" s="28"/>
      <c r="S10" s="29" t="str">
        <f t="shared" si="1"/>
        <v/>
      </c>
      <c r="T10" s="30"/>
      <c r="U10" s="30"/>
      <c r="V10" s="30"/>
      <c r="W10" s="1"/>
      <c r="X10" s="14"/>
      <c r="Y10" s="15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7"/>
      <c r="AK10" s="16"/>
      <c r="AL10" s="16"/>
      <c r="AM10" s="18"/>
      <c r="AN10" s="18"/>
      <c r="AO10" s="19" t="str">
        <f t="shared" si="0"/>
        <v/>
      </c>
      <c r="AP10" s="20"/>
      <c r="AQ10" s="20"/>
      <c r="AR10" s="20"/>
      <c r="AS10" s="1"/>
      <c r="AT10" s="2" t="s">
        <v>27</v>
      </c>
      <c r="AU10" s="2"/>
      <c r="AV10" s="2"/>
      <c r="AW10" s="2"/>
      <c r="AX10" s="2"/>
      <c r="AY10" s="2"/>
      <c r="AZ10" s="2"/>
      <c r="BA10" s="2"/>
      <c r="BB10" s="2"/>
      <c r="BC10" s="31">
        <f>AO15/AO16</f>
        <v>960</v>
      </c>
      <c r="BD10" s="31"/>
      <c r="BE10" s="31"/>
      <c r="BF10" s="31"/>
      <c r="BG10" s="1"/>
    </row>
    <row r="11" spans="1:59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4"/>
      <c r="Y11" s="15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7"/>
      <c r="AK11" s="16"/>
      <c r="AL11" s="16"/>
      <c r="AM11" s="18"/>
      <c r="AN11" s="18"/>
      <c r="AO11" s="19" t="str">
        <f t="shared" ref="AO11:AO12" si="2">IF(X11="✓",AJ11*AM11,"")</f>
        <v/>
      </c>
      <c r="AP11" s="20"/>
      <c r="AQ11" s="20"/>
      <c r="AR11" s="20"/>
      <c r="AS11" s="1"/>
      <c r="AT11" s="2" t="s">
        <v>21</v>
      </c>
      <c r="AU11" s="2"/>
      <c r="AV11" s="2"/>
      <c r="AW11" s="2"/>
      <c r="AX11" s="2"/>
      <c r="AY11" s="2"/>
      <c r="AZ11" s="2"/>
      <c r="BA11" s="2"/>
      <c r="BB11" s="2"/>
      <c r="BC11" s="22">
        <f>AO2</f>
        <v>404</v>
      </c>
      <c r="BD11" s="23"/>
      <c r="BE11" s="23"/>
      <c r="BF11" s="23"/>
      <c r="BG11" s="1"/>
    </row>
    <row r="12" spans="1:59" x14ac:dyDescent="0.15">
      <c r="A12" s="1"/>
      <c r="B12" s="2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3" t="s">
        <v>1</v>
      </c>
      <c r="O12" s="3"/>
      <c r="P12" s="2"/>
      <c r="Q12" s="3" t="s">
        <v>2</v>
      </c>
      <c r="R12" s="4"/>
      <c r="S12" s="5">
        <f>SUM(S13:V17)</f>
        <v>50.8</v>
      </c>
      <c r="T12" s="6"/>
      <c r="U12" s="6"/>
      <c r="V12" s="6"/>
      <c r="W12" s="1"/>
      <c r="X12" s="24"/>
      <c r="Y12" s="25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  <c r="AK12" s="26"/>
      <c r="AL12" s="26"/>
      <c r="AM12" s="28"/>
      <c r="AN12" s="28"/>
      <c r="AO12" s="29" t="str">
        <f t="shared" si="2"/>
        <v/>
      </c>
      <c r="AP12" s="30"/>
      <c r="AQ12" s="30"/>
      <c r="AR12" s="30"/>
      <c r="AS12" s="1"/>
      <c r="AT12" s="32" t="s">
        <v>44</v>
      </c>
      <c r="AU12" s="32"/>
      <c r="AV12" s="32"/>
      <c r="AW12" s="32"/>
      <c r="AX12" s="32"/>
      <c r="AY12" s="32"/>
      <c r="AZ12" s="32"/>
      <c r="BA12" s="32"/>
      <c r="BB12" s="32"/>
      <c r="BC12" s="33">
        <f>BC11/AX41</f>
        <v>404</v>
      </c>
      <c r="BD12" s="33"/>
      <c r="BE12" s="33"/>
      <c r="BF12" s="33"/>
      <c r="BG12" s="1"/>
    </row>
    <row r="13" spans="1:59" x14ac:dyDescent="0.15">
      <c r="A13" s="1"/>
      <c r="B13" s="7" t="s">
        <v>45</v>
      </c>
      <c r="C13" s="8" t="s">
        <v>8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10">
        <v>23.8</v>
      </c>
      <c r="O13" s="9"/>
      <c r="P13" s="9"/>
      <c r="Q13" s="11">
        <v>1</v>
      </c>
      <c r="R13" s="11"/>
      <c r="S13" s="12">
        <f t="shared" ref="S13:S17" si="3">IF(B13="✓",N13*Q13,"")</f>
        <v>23.8</v>
      </c>
      <c r="T13" s="13"/>
      <c r="U13" s="13"/>
      <c r="V13" s="13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34" t="s">
        <v>34</v>
      </c>
      <c r="AU13" s="34"/>
      <c r="AV13" s="34"/>
      <c r="AW13" s="34"/>
      <c r="AX13" s="34"/>
      <c r="AY13" s="34"/>
      <c r="AZ13" s="34"/>
      <c r="BA13" s="34"/>
      <c r="BB13" s="34"/>
      <c r="BC13" s="35">
        <f>SUM(BC5:BF10)+BC12</f>
        <v>9408.5777777777766</v>
      </c>
      <c r="BD13" s="36"/>
      <c r="BE13" s="36"/>
      <c r="BF13" s="36"/>
      <c r="BG13" s="1"/>
    </row>
    <row r="14" spans="1:59" x14ac:dyDescent="0.15">
      <c r="A14" s="1"/>
      <c r="B14" s="14" t="s">
        <v>45</v>
      </c>
      <c r="C14" s="15" t="s">
        <v>57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>
        <v>0.5</v>
      </c>
      <c r="O14" s="16"/>
      <c r="P14" s="16"/>
      <c r="Q14" s="18">
        <v>1</v>
      </c>
      <c r="R14" s="18"/>
      <c r="S14" s="19">
        <f t="shared" si="3"/>
        <v>0.5</v>
      </c>
      <c r="T14" s="20"/>
      <c r="U14" s="20"/>
      <c r="V14" s="20"/>
      <c r="W14" s="1"/>
      <c r="X14" s="37" t="s">
        <v>27</v>
      </c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9" t="s">
        <v>1</v>
      </c>
      <c r="AK14" s="39"/>
      <c r="AL14" s="39"/>
      <c r="AM14" s="39" t="s">
        <v>2</v>
      </c>
      <c r="AN14" s="39"/>
      <c r="AO14" s="5">
        <f>AO15/AO16</f>
        <v>960</v>
      </c>
      <c r="AP14" s="6"/>
      <c r="AQ14" s="6"/>
      <c r="AR14" s="6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</row>
    <row r="15" spans="1:59" x14ac:dyDescent="0.15">
      <c r="A15" s="1"/>
      <c r="B15" s="14" t="s">
        <v>45</v>
      </c>
      <c r="C15" s="15" t="s">
        <v>58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>
        <v>3.5</v>
      </c>
      <c r="O15" s="16"/>
      <c r="P15" s="16"/>
      <c r="Q15" s="18">
        <v>1</v>
      </c>
      <c r="R15" s="18"/>
      <c r="S15" s="19">
        <f t="shared" si="3"/>
        <v>3.5</v>
      </c>
      <c r="T15" s="20"/>
      <c r="U15" s="20"/>
      <c r="V15" s="20"/>
      <c r="W15" s="1"/>
      <c r="X15" s="40" t="s">
        <v>51</v>
      </c>
      <c r="Y15" s="41" t="s">
        <v>7</v>
      </c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2"/>
      <c r="AO15" s="10">
        <v>2400</v>
      </c>
      <c r="AP15" s="43"/>
      <c r="AQ15" s="43"/>
      <c r="AR15" s="9"/>
      <c r="AS15" s="1"/>
      <c r="AT15" s="2" t="s">
        <v>72</v>
      </c>
      <c r="AU15" s="2"/>
      <c r="AV15" s="2"/>
      <c r="AW15" s="2"/>
      <c r="AX15" s="2"/>
      <c r="AY15" s="2"/>
      <c r="AZ15" s="2"/>
      <c r="BA15" s="2"/>
      <c r="BB15" s="2"/>
      <c r="BC15" s="22">
        <v>1400</v>
      </c>
      <c r="BD15" s="23"/>
      <c r="BE15" s="23"/>
      <c r="BF15" s="23"/>
      <c r="BG15" s="1"/>
    </row>
    <row r="16" spans="1:59" x14ac:dyDescent="0.15">
      <c r="A16" s="1"/>
      <c r="B16" s="14" t="s">
        <v>45</v>
      </c>
      <c r="C16" s="15" t="s">
        <v>59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>
        <v>8.5</v>
      </c>
      <c r="O16" s="16"/>
      <c r="P16" s="16"/>
      <c r="Q16" s="18">
        <v>1</v>
      </c>
      <c r="R16" s="18"/>
      <c r="S16" s="19">
        <f t="shared" si="3"/>
        <v>8.5</v>
      </c>
      <c r="T16" s="20"/>
      <c r="U16" s="20"/>
      <c r="V16" s="20"/>
      <c r="W16" s="1"/>
      <c r="X16" s="44" t="s">
        <v>51</v>
      </c>
      <c r="Y16" s="45" t="s">
        <v>26</v>
      </c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6"/>
      <c r="AO16" s="27">
        <v>2.5</v>
      </c>
      <c r="AP16" s="26"/>
      <c r="AQ16" s="26"/>
      <c r="AR16" s="26"/>
      <c r="AS16" s="1"/>
      <c r="AT16" s="32" t="s">
        <v>44</v>
      </c>
      <c r="AU16" s="32"/>
      <c r="AV16" s="32"/>
      <c r="AW16" s="32"/>
      <c r="AX16" s="32"/>
      <c r="AY16" s="32"/>
      <c r="AZ16" s="32"/>
      <c r="BA16" s="32"/>
      <c r="BB16" s="32"/>
      <c r="BC16" s="33">
        <f>BC15/(AX41*AX42)</f>
        <v>1400</v>
      </c>
      <c r="BD16" s="33"/>
      <c r="BE16" s="33"/>
      <c r="BF16" s="33"/>
      <c r="BG16" s="1"/>
    </row>
    <row r="17" spans="1:59" x14ac:dyDescent="0.15">
      <c r="A17" s="1"/>
      <c r="B17" s="24" t="s">
        <v>45</v>
      </c>
      <c r="C17" s="25" t="s">
        <v>60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7">
        <v>14.5</v>
      </c>
      <c r="O17" s="26"/>
      <c r="P17" s="26"/>
      <c r="Q17" s="28">
        <v>1</v>
      </c>
      <c r="R17" s="28"/>
      <c r="S17" s="29">
        <f t="shared" si="3"/>
        <v>14.5</v>
      </c>
      <c r="T17" s="30"/>
      <c r="U17" s="30"/>
      <c r="V17" s="30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</row>
    <row r="18" spans="1:59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37" t="s">
        <v>28</v>
      </c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9"/>
      <c r="AK18" s="39"/>
      <c r="AL18" s="39"/>
      <c r="AM18" s="39"/>
      <c r="AN18" s="39"/>
      <c r="AO18" s="5">
        <f>SUM(AO19:AR20)</f>
        <v>1050</v>
      </c>
      <c r="AP18" s="6"/>
      <c r="AQ18" s="6"/>
      <c r="AR18" s="6"/>
      <c r="AS18" s="1"/>
      <c r="AT18" s="47" t="s">
        <v>42</v>
      </c>
      <c r="AU18" s="48"/>
      <c r="AV18" s="48"/>
      <c r="AW18" s="48"/>
      <c r="AX18" s="48"/>
      <c r="AY18" s="48"/>
      <c r="AZ18" s="48"/>
      <c r="BA18" s="49"/>
      <c r="BB18" s="50" t="s">
        <v>43</v>
      </c>
      <c r="BC18" s="51"/>
      <c r="BD18" s="51"/>
      <c r="BE18" s="51"/>
      <c r="BF18" s="52"/>
      <c r="BG18" s="1"/>
    </row>
    <row r="19" spans="1:59" x14ac:dyDescent="0.15">
      <c r="A19" s="1"/>
      <c r="B19" s="2" t="s">
        <v>19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 t="s">
        <v>1</v>
      </c>
      <c r="O19" s="3"/>
      <c r="P19" s="2"/>
      <c r="Q19" s="3" t="s">
        <v>2</v>
      </c>
      <c r="R19" s="4"/>
      <c r="S19" s="5">
        <f>SUM(S20:V24)</f>
        <v>25.7</v>
      </c>
      <c r="T19" s="6"/>
      <c r="U19" s="6"/>
      <c r="V19" s="6"/>
      <c r="W19" s="1"/>
      <c r="X19" s="44" t="s">
        <v>51</v>
      </c>
      <c r="Y19" s="39" t="s">
        <v>11</v>
      </c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53"/>
      <c r="AO19" s="54">
        <v>1050</v>
      </c>
      <c r="AP19" s="55"/>
      <c r="AQ19" s="55"/>
      <c r="AR19" s="55"/>
      <c r="AS19" s="1"/>
      <c r="AT19" s="56" t="s">
        <v>23</v>
      </c>
      <c r="AU19" s="32"/>
      <c r="AV19" s="32"/>
      <c r="AW19" s="57" t="s">
        <v>24</v>
      </c>
      <c r="AX19" s="57"/>
      <c r="AY19" s="57"/>
      <c r="AZ19" s="57"/>
      <c r="BA19" s="57"/>
      <c r="BB19" s="57" t="s">
        <v>25</v>
      </c>
      <c r="BC19" s="57"/>
      <c r="BD19" s="57"/>
      <c r="BE19" s="57"/>
      <c r="BF19" s="57"/>
      <c r="BG19" s="1"/>
    </row>
    <row r="20" spans="1:59" ht="13.5" customHeight="1" x14ac:dyDescent="0.15">
      <c r="A20" s="1"/>
      <c r="B20" s="7" t="s">
        <v>45</v>
      </c>
      <c r="C20" s="8" t="s">
        <v>8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10">
        <v>23.8</v>
      </c>
      <c r="O20" s="9"/>
      <c r="P20" s="9"/>
      <c r="Q20" s="11">
        <v>1</v>
      </c>
      <c r="R20" s="11"/>
      <c r="S20" s="12">
        <f t="shared" ref="S20:S24" si="4">IF(B20="✓",N20*Q20,"")</f>
        <v>23.8</v>
      </c>
      <c r="T20" s="13"/>
      <c r="U20" s="13"/>
      <c r="V20" s="13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58">
        <v>0.45</v>
      </c>
      <c r="AU20" s="58"/>
      <c r="AV20" s="58"/>
      <c r="AW20" s="59">
        <f>IF($BB$18="（税別）",$BC$13/(1-AT20),$BC$13/(1-AT20)*(1+$BE$41))</f>
        <v>18817.155555555553</v>
      </c>
      <c r="AX20" s="59"/>
      <c r="AY20" s="59"/>
      <c r="AZ20" s="59"/>
      <c r="BA20" s="59"/>
      <c r="BB20" s="59">
        <f>IF($BB$18="（税別）",AW20+$BC$16,AW20+$BC$16)</f>
        <v>20217.155555555553</v>
      </c>
      <c r="BC20" s="59"/>
      <c r="BD20" s="59"/>
      <c r="BE20" s="59"/>
      <c r="BF20" s="59"/>
      <c r="BG20" s="1"/>
    </row>
    <row r="21" spans="1:59" ht="13.5" customHeight="1" x14ac:dyDescent="0.15">
      <c r="A21" s="1"/>
      <c r="B21" s="14" t="s">
        <v>45</v>
      </c>
      <c r="C21" s="15" t="s">
        <v>61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>
        <v>0.5</v>
      </c>
      <c r="O21" s="16"/>
      <c r="P21" s="16"/>
      <c r="Q21" s="18">
        <v>1</v>
      </c>
      <c r="R21" s="18"/>
      <c r="S21" s="19">
        <f t="shared" si="4"/>
        <v>0.5</v>
      </c>
      <c r="T21" s="20"/>
      <c r="U21" s="20"/>
      <c r="V21" s="20"/>
      <c r="W21" s="1"/>
      <c r="X21" s="37" t="s">
        <v>12</v>
      </c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60">
        <f>SUM(AO23:AR36)</f>
        <v>6792.7777777777774</v>
      </c>
      <c r="AP21" s="60"/>
      <c r="AQ21" s="60"/>
      <c r="AR21" s="60"/>
      <c r="AS21" s="1"/>
      <c r="AT21" s="61"/>
      <c r="AU21" s="61"/>
      <c r="AV21" s="61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1"/>
    </row>
    <row r="22" spans="1:59" ht="13.5" customHeight="1" x14ac:dyDescent="0.15">
      <c r="A22" s="1"/>
      <c r="B22" s="14" t="s">
        <v>45</v>
      </c>
      <c r="C22" s="15" t="s">
        <v>62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>
        <v>1.4</v>
      </c>
      <c r="O22" s="16"/>
      <c r="P22" s="16"/>
      <c r="Q22" s="18">
        <v>1</v>
      </c>
      <c r="R22" s="18"/>
      <c r="S22" s="19">
        <f t="shared" si="4"/>
        <v>1.4</v>
      </c>
      <c r="T22" s="20"/>
      <c r="U22" s="20"/>
      <c r="V22" s="20"/>
      <c r="W22" s="1"/>
      <c r="X22" s="62" t="s">
        <v>13</v>
      </c>
      <c r="Y22" s="62"/>
      <c r="Z22" s="62"/>
      <c r="AA22" s="62"/>
      <c r="AB22" s="62"/>
      <c r="AC22" s="62"/>
      <c r="AD22" s="62"/>
      <c r="AE22" s="62"/>
      <c r="AF22" s="57" t="s">
        <v>14</v>
      </c>
      <c r="AG22" s="57"/>
      <c r="AH22" s="57"/>
      <c r="AI22" s="57" t="s">
        <v>15</v>
      </c>
      <c r="AJ22" s="57"/>
      <c r="AK22" s="57"/>
      <c r="AL22" s="57" t="s">
        <v>16</v>
      </c>
      <c r="AM22" s="57"/>
      <c r="AN22" s="57"/>
      <c r="AO22" s="57" t="s">
        <v>33</v>
      </c>
      <c r="AP22" s="57"/>
      <c r="AQ22" s="57"/>
      <c r="AR22" s="57"/>
      <c r="AS22" s="1"/>
      <c r="AT22" s="58">
        <v>0.4</v>
      </c>
      <c r="AU22" s="58"/>
      <c r="AV22" s="58"/>
      <c r="AW22" s="59">
        <f>IF($BB$18="（税別）",$BC$13/(1-AT22),$BC$13/(1-AT22)*(1+$BE$41))</f>
        <v>17249.059259259258</v>
      </c>
      <c r="AX22" s="59"/>
      <c r="AY22" s="59"/>
      <c r="AZ22" s="59"/>
      <c r="BA22" s="59"/>
      <c r="BB22" s="59">
        <f>IF($BB$18="（税別）",AW22+$BC$16,AW22+$BC$16)</f>
        <v>18649.059259259258</v>
      </c>
      <c r="BC22" s="59"/>
      <c r="BD22" s="59"/>
      <c r="BE22" s="59"/>
      <c r="BF22" s="59"/>
      <c r="BG22" s="1"/>
    </row>
    <row r="23" spans="1:59" ht="13.5" customHeight="1" x14ac:dyDescent="0.15">
      <c r="A23" s="1"/>
      <c r="B23" s="14"/>
      <c r="C23" s="1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  <c r="O23" s="16"/>
      <c r="P23" s="16"/>
      <c r="Q23" s="18"/>
      <c r="R23" s="18"/>
      <c r="S23" s="19" t="str">
        <f t="shared" si="4"/>
        <v/>
      </c>
      <c r="T23" s="20"/>
      <c r="U23" s="20"/>
      <c r="V23" s="20"/>
      <c r="W23" s="1"/>
      <c r="X23" s="63" t="s">
        <v>35</v>
      </c>
      <c r="Y23" s="64"/>
      <c r="Z23" s="64"/>
      <c r="AA23" s="64"/>
      <c r="AB23" s="64"/>
      <c r="AC23" s="64"/>
      <c r="AD23" s="64"/>
      <c r="AE23" s="65"/>
      <c r="AF23" s="66">
        <v>180</v>
      </c>
      <c r="AG23" s="67"/>
      <c r="AH23" s="67"/>
      <c r="AI23" s="68">
        <v>3000</v>
      </c>
      <c r="AJ23" s="68"/>
      <c r="AK23" s="68"/>
      <c r="AL23" s="69">
        <v>0.15</v>
      </c>
      <c r="AM23" s="69"/>
      <c r="AN23" s="69"/>
      <c r="AO23" s="70">
        <f>AI23/AL23*AF23/1000</f>
        <v>3600</v>
      </c>
      <c r="AP23" s="70"/>
      <c r="AQ23" s="70"/>
      <c r="AR23" s="70"/>
      <c r="AS23" s="1"/>
      <c r="AT23" s="61"/>
      <c r="AU23" s="61"/>
      <c r="AV23" s="61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1"/>
    </row>
    <row r="24" spans="1:59" ht="13.5" customHeight="1" x14ac:dyDescent="0.15">
      <c r="A24" s="1"/>
      <c r="B24" s="24"/>
      <c r="C24" s="25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/>
      <c r="O24" s="26"/>
      <c r="P24" s="26"/>
      <c r="Q24" s="28"/>
      <c r="R24" s="28"/>
      <c r="S24" s="29" t="str">
        <f t="shared" si="4"/>
        <v/>
      </c>
      <c r="T24" s="30"/>
      <c r="U24" s="30"/>
      <c r="V24" s="30"/>
      <c r="W24" s="1"/>
      <c r="X24" s="71"/>
      <c r="Y24" s="72" t="s">
        <v>36</v>
      </c>
      <c r="Z24" s="72"/>
      <c r="AA24" s="72"/>
      <c r="AB24" s="72"/>
      <c r="AC24" s="72"/>
      <c r="AD24" s="72"/>
      <c r="AE24" s="73"/>
      <c r="AF24" s="66"/>
      <c r="AG24" s="67"/>
      <c r="AH24" s="67"/>
      <c r="AI24" s="68"/>
      <c r="AJ24" s="68"/>
      <c r="AK24" s="68"/>
      <c r="AL24" s="69"/>
      <c r="AM24" s="69"/>
      <c r="AN24" s="69"/>
      <c r="AO24" s="70"/>
      <c r="AP24" s="70"/>
      <c r="AQ24" s="70"/>
      <c r="AR24" s="70"/>
      <c r="AS24" s="1"/>
      <c r="AT24" s="58">
        <v>0.35</v>
      </c>
      <c r="AU24" s="58"/>
      <c r="AV24" s="58"/>
      <c r="AW24" s="59">
        <f>IF($BB$18="（税別）",$BC$13/(1-AT24),$BC$13/(1-AT24)*(1+$BE$41))</f>
        <v>15922.208547008546</v>
      </c>
      <c r="AX24" s="59"/>
      <c r="AY24" s="59"/>
      <c r="AZ24" s="59"/>
      <c r="BA24" s="59"/>
      <c r="BB24" s="59">
        <f>IF($BB$18="（税別）",AW24+$BC$16,AW24+$BC$16)</f>
        <v>17322.208547008544</v>
      </c>
      <c r="BC24" s="59"/>
      <c r="BD24" s="59"/>
      <c r="BE24" s="59"/>
      <c r="BF24" s="59"/>
      <c r="BG24" s="1"/>
    </row>
    <row r="25" spans="1:59" ht="13.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63" t="s">
        <v>35</v>
      </c>
      <c r="Y25" s="64"/>
      <c r="Z25" s="64"/>
      <c r="AA25" s="64"/>
      <c r="AB25" s="64"/>
      <c r="AC25" s="64"/>
      <c r="AD25" s="64"/>
      <c r="AE25" s="65"/>
      <c r="AF25" s="67">
        <v>500</v>
      </c>
      <c r="AG25" s="67"/>
      <c r="AH25" s="67"/>
      <c r="AI25" s="68">
        <v>5000</v>
      </c>
      <c r="AJ25" s="68"/>
      <c r="AK25" s="68"/>
      <c r="AL25" s="69">
        <v>0.9</v>
      </c>
      <c r="AM25" s="69"/>
      <c r="AN25" s="69"/>
      <c r="AO25" s="70">
        <f>AI25/AL25*AF25/1000</f>
        <v>2777.7777777777778</v>
      </c>
      <c r="AP25" s="70"/>
      <c r="AQ25" s="70"/>
      <c r="AR25" s="70"/>
      <c r="AS25" s="1"/>
      <c r="AT25" s="61"/>
      <c r="AU25" s="61"/>
      <c r="AV25" s="61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1"/>
    </row>
    <row r="26" spans="1:59" ht="13.5" customHeight="1" x14ac:dyDescent="0.15">
      <c r="A26" s="1"/>
      <c r="B26" s="2" t="s">
        <v>20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3" t="s">
        <v>1</v>
      </c>
      <c r="O26" s="3"/>
      <c r="P26" s="2"/>
      <c r="Q26" s="3" t="s">
        <v>2</v>
      </c>
      <c r="R26" s="4"/>
      <c r="S26" s="5">
        <f>SUM(S27:V36)</f>
        <v>659.6</v>
      </c>
      <c r="T26" s="6"/>
      <c r="U26" s="6"/>
      <c r="V26" s="6"/>
      <c r="W26" s="1"/>
      <c r="X26" s="71"/>
      <c r="Y26" s="72" t="s">
        <v>37</v>
      </c>
      <c r="Z26" s="72"/>
      <c r="AA26" s="72"/>
      <c r="AB26" s="72"/>
      <c r="AC26" s="72"/>
      <c r="AD26" s="72"/>
      <c r="AE26" s="73"/>
      <c r="AF26" s="67"/>
      <c r="AG26" s="67"/>
      <c r="AH26" s="67"/>
      <c r="AI26" s="68"/>
      <c r="AJ26" s="68"/>
      <c r="AK26" s="68"/>
      <c r="AL26" s="69"/>
      <c r="AM26" s="69"/>
      <c r="AN26" s="69"/>
      <c r="AO26" s="70"/>
      <c r="AP26" s="70"/>
      <c r="AQ26" s="70"/>
      <c r="AR26" s="70"/>
      <c r="AS26" s="1"/>
      <c r="AT26" s="58">
        <v>0.3</v>
      </c>
      <c r="AU26" s="58"/>
      <c r="AV26" s="58"/>
      <c r="AW26" s="59">
        <f>IF($BB$18="（税別）",$BC$13/(1-AT26),$BC$13/(1-AT26)*(1+$BE$41))</f>
        <v>14784.907936507936</v>
      </c>
      <c r="AX26" s="59"/>
      <c r="AY26" s="59"/>
      <c r="AZ26" s="59"/>
      <c r="BA26" s="59"/>
      <c r="BB26" s="59">
        <f>IF($BB$18="（税別）",AW26+$BC$16,AW26+$BC$16)</f>
        <v>16184.907936507936</v>
      </c>
      <c r="BC26" s="59"/>
      <c r="BD26" s="59"/>
      <c r="BE26" s="59"/>
      <c r="BF26" s="59"/>
      <c r="BG26" s="1"/>
    </row>
    <row r="27" spans="1:59" ht="13.5" customHeight="1" x14ac:dyDescent="0.15">
      <c r="A27" s="1"/>
      <c r="B27" s="7" t="s">
        <v>45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10">
        <v>380</v>
      </c>
      <c r="O27" s="9"/>
      <c r="P27" s="9"/>
      <c r="Q27" s="11">
        <v>1</v>
      </c>
      <c r="R27" s="11"/>
      <c r="S27" s="12">
        <f t="shared" ref="S27:S34" si="5">IF(B27="✓",N27*Q27,"")</f>
        <v>380</v>
      </c>
      <c r="T27" s="13"/>
      <c r="U27" s="13"/>
      <c r="V27" s="13"/>
      <c r="W27" s="1"/>
      <c r="X27" s="63" t="s">
        <v>35</v>
      </c>
      <c r="Y27" s="64"/>
      <c r="Z27" s="64"/>
      <c r="AA27" s="64"/>
      <c r="AB27" s="64"/>
      <c r="AC27" s="64"/>
      <c r="AD27" s="64"/>
      <c r="AE27" s="65"/>
      <c r="AF27" s="67">
        <v>150</v>
      </c>
      <c r="AG27" s="67"/>
      <c r="AH27" s="67"/>
      <c r="AI27" s="68">
        <v>2500</v>
      </c>
      <c r="AJ27" s="68"/>
      <c r="AK27" s="68"/>
      <c r="AL27" s="69">
        <v>1</v>
      </c>
      <c r="AM27" s="69"/>
      <c r="AN27" s="69"/>
      <c r="AO27" s="70">
        <f>AI27/AL27*AF27/1000</f>
        <v>375</v>
      </c>
      <c r="AP27" s="70"/>
      <c r="AQ27" s="70"/>
      <c r="AR27" s="70"/>
      <c r="AS27" s="1"/>
      <c r="AT27" s="61"/>
      <c r="AU27" s="61"/>
      <c r="AV27" s="61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1"/>
    </row>
    <row r="28" spans="1:59" ht="13.5" customHeight="1" x14ac:dyDescent="0.15">
      <c r="A28" s="1"/>
      <c r="B28" s="14" t="s">
        <v>45</v>
      </c>
      <c r="C28" s="15" t="s">
        <v>10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>
        <v>90</v>
      </c>
      <c r="O28" s="16"/>
      <c r="P28" s="16"/>
      <c r="Q28" s="18">
        <v>1</v>
      </c>
      <c r="R28" s="18"/>
      <c r="S28" s="19">
        <f t="shared" si="5"/>
        <v>90</v>
      </c>
      <c r="T28" s="20"/>
      <c r="U28" s="20"/>
      <c r="V28" s="20"/>
      <c r="W28" s="1"/>
      <c r="X28" s="71"/>
      <c r="Y28" s="72" t="s">
        <v>38</v>
      </c>
      <c r="Z28" s="72"/>
      <c r="AA28" s="72"/>
      <c r="AB28" s="72"/>
      <c r="AC28" s="72"/>
      <c r="AD28" s="72"/>
      <c r="AE28" s="73"/>
      <c r="AF28" s="67"/>
      <c r="AG28" s="67"/>
      <c r="AH28" s="67"/>
      <c r="AI28" s="68"/>
      <c r="AJ28" s="68"/>
      <c r="AK28" s="68"/>
      <c r="AL28" s="69"/>
      <c r="AM28" s="69"/>
      <c r="AN28" s="69"/>
      <c r="AO28" s="70"/>
      <c r="AP28" s="70"/>
      <c r="AQ28" s="70"/>
      <c r="AR28" s="70"/>
      <c r="AS28" s="1"/>
      <c r="AT28" s="58">
        <v>0.25</v>
      </c>
      <c r="AU28" s="58"/>
      <c r="AV28" s="58"/>
      <c r="AW28" s="59">
        <f>IF($BB$18="（税別）",$BC$13/(1-AT28),$BC$13/(1-AT28)*(1+$BE$41))</f>
        <v>13799.247407407407</v>
      </c>
      <c r="AX28" s="59"/>
      <c r="AY28" s="59"/>
      <c r="AZ28" s="59"/>
      <c r="BA28" s="59"/>
      <c r="BB28" s="59">
        <f>IF($BB$18="（税別）",AW28+$BC$16,AW28+$BC$16)</f>
        <v>15199.247407407407</v>
      </c>
      <c r="BC28" s="59"/>
      <c r="BD28" s="59"/>
      <c r="BE28" s="59"/>
      <c r="BF28" s="59"/>
      <c r="BG28" s="1"/>
    </row>
    <row r="29" spans="1:59" ht="13.5" customHeight="1" x14ac:dyDescent="0.15">
      <c r="A29" s="1"/>
      <c r="B29" s="14" t="s">
        <v>45</v>
      </c>
      <c r="C29" s="15" t="s">
        <v>63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>
        <v>150</v>
      </c>
      <c r="O29" s="16"/>
      <c r="P29" s="16"/>
      <c r="Q29" s="18">
        <v>1</v>
      </c>
      <c r="R29" s="18"/>
      <c r="S29" s="19">
        <f t="shared" si="5"/>
        <v>150</v>
      </c>
      <c r="T29" s="20"/>
      <c r="U29" s="20"/>
      <c r="V29" s="20"/>
      <c r="W29" s="1"/>
      <c r="X29" s="63"/>
      <c r="Y29" s="64"/>
      <c r="Z29" s="64"/>
      <c r="AA29" s="64"/>
      <c r="AB29" s="64"/>
      <c r="AC29" s="64"/>
      <c r="AD29" s="64"/>
      <c r="AE29" s="65"/>
      <c r="AF29" s="67">
        <v>20</v>
      </c>
      <c r="AG29" s="67"/>
      <c r="AH29" s="67"/>
      <c r="AI29" s="68">
        <v>2000</v>
      </c>
      <c r="AJ29" s="68"/>
      <c r="AK29" s="68"/>
      <c r="AL29" s="69">
        <v>1</v>
      </c>
      <c r="AM29" s="69"/>
      <c r="AN29" s="69"/>
      <c r="AO29" s="70">
        <f>AI29/AL29*AF29/1000</f>
        <v>40</v>
      </c>
      <c r="AP29" s="70"/>
      <c r="AQ29" s="70"/>
      <c r="AR29" s="70"/>
      <c r="AS29" s="1"/>
      <c r="AT29" s="61"/>
      <c r="AU29" s="61"/>
      <c r="AV29" s="61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1"/>
    </row>
    <row r="30" spans="1:59" ht="13.5" customHeight="1" x14ac:dyDescent="0.15">
      <c r="A30" s="1"/>
      <c r="B30" s="14" t="s">
        <v>45</v>
      </c>
      <c r="C30" s="15" t="s">
        <v>64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>
        <v>7.6</v>
      </c>
      <c r="O30" s="16"/>
      <c r="P30" s="16"/>
      <c r="Q30" s="18">
        <v>1</v>
      </c>
      <c r="R30" s="18"/>
      <c r="S30" s="19">
        <f t="shared" si="5"/>
        <v>7.6</v>
      </c>
      <c r="T30" s="20"/>
      <c r="U30" s="20"/>
      <c r="V30" s="20"/>
      <c r="W30" s="1"/>
      <c r="X30" s="71"/>
      <c r="Y30" s="72" t="s">
        <v>39</v>
      </c>
      <c r="Z30" s="72"/>
      <c r="AA30" s="72"/>
      <c r="AB30" s="72"/>
      <c r="AC30" s="72"/>
      <c r="AD30" s="72"/>
      <c r="AE30" s="73"/>
      <c r="AF30" s="67"/>
      <c r="AG30" s="67"/>
      <c r="AH30" s="67"/>
      <c r="AI30" s="68"/>
      <c r="AJ30" s="68"/>
      <c r="AK30" s="68"/>
      <c r="AL30" s="69"/>
      <c r="AM30" s="69"/>
      <c r="AN30" s="69"/>
      <c r="AO30" s="70"/>
      <c r="AP30" s="70"/>
      <c r="AQ30" s="70"/>
      <c r="AR30" s="70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</row>
    <row r="31" spans="1:59" x14ac:dyDescent="0.15">
      <c r="A31" s="1"/>
      <c r="B31" s="14" t="s">
        <v>45</v>
      </c>
      <c r="C31" s="15" t="s">
        <v>65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>
        <v>16</v>
      </c>
      <c r="O31" s="16"/>
      <c r="P31" s="16"/>
      <c r="Q31" s="18">
        <v>2</v>
      </c>
      <c r="R31" s="18"/>
      <c r="S31" s="19">
        <f t="shared" si="5"/>
        <v>32</v>
      </c>
      <c r="T31" s="20"/>
      <c r="U31" s="20"/>
      <c r="V31" s="20"/>
      <c r="W31" s="1"/>
      <c r="X31" s="63"/>
      <c r="Y31" s="64"/>
      <c r="Z31" s="64"/>
      <c r="AA31" s="64"/>
      <c r="AB31" s="64"/>
      <c r="AC31" s="64"/>
      <c r="AD31" s="64"/>
      <c r="AE31" s="65"/>
      <c r="AF31" s="67"/>
      <c r="AG31" s="67"/>
      <c r="AH31" s="67"/>
      <c r="AI31" s="68"/>
      <c r="AJ31" s="68"/>
      <c r="AK31" s="68"/>
      <c r="AL31" s="69">
        <v>1</v>
      </c>
      <c r="AM31" s="69"/>
      <c r="AN31" s="69"/>
      <c r="AO31" s="70">
        <f>AI31/AL31*AF31/1000</f>
        <v>0</v>
      </c>
      <c r="AP31" s="70"/>
      <c r="AQ31" s="70"/>
      <c r="AR31" s="70"/>
      <c r="AS31" s="1"/>
      <c r="AT31" s="74" t="s">
        <v>47</v>
      </c>
      <c r="AU31" s="75"/>
      <c r="AV31" s="75"/>
      <c r="AW31" s="75"/>
      <c r="AX31" s="76" t="s">
        <v>71</v>
      </c>
      <c r="AY31" s="76"/>
      <c r="AZ31" s="76"/>
      <c r="BA31" s="76"/>
      <c r="BB31" s="76"/>
      <c r="BC31" s="76"/>
      <c r="BD31" s="76"/>
      <c r="BE31" s="76"/>
      <c r="BF31" s="76"/>
      <c r="BG31" s="1"/>
    </row>
    <row r="32" spans="1:59" x14ac:dyDescent="0.15">
      <c r="A32" s="1"/>
      <c r="B32" s="1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  <c r="O32" s="16"/>
      <c r="P32" s="16"/>
      <c r="Q32" s="18"/>
      <c r="R32" s="18"/>
      <c r="S32" s="19" t="str">
        <f t="shared" si="5"/>
        <v/>
      </c>
      <c r="T32" s="20"/>
      <c r="U32" s="20"/>
      <c r="V32" s="20"/>
      <c r="W32" s="1"/>
      <c r="X32" s="71"/>
      <c r="Y32" s="72"/>
      <c r="Z32" s="72"/>
      <c r="AA32" s="72"/>
      <c r="AB32" s="72"/>
      <c r="AC32" s="72"/>
      <c r="AD32" s="72"/>
      <c r="AE32" s="73"/>
      <c r="AF32" s="67"/>
      <c r="AG32" s="67"/>
      <c r="AH32" s="67"/>
      <c r="AI32" s="68"/>
      <c r="AJ32" s="68"/>
      <c r="AK32" s="68"/>
      <c r="AL32" s="69"/>
      <c r="AM32" s="69"/>
      <c r="AN32" s="69"/>
      <c r="AO32" s="70"/>
      <c r="AP32" s="70"/>
      <c r="AQ32" s="70"/>
      <c r="AR32" s="70"/>
      <c r="AS32" s="1"/>
      <c r="AT32" s="75"/>
      <c r="AU32" s="75"/>
      <c r="AV32" s="75"/>
      <c r="AW32" s="75"/>
      <c r="AX32" s="76"/>
      <c r="AY32" s="76"/>
      <c r="AZ32" s="76"/>
      <c r="BA32" s="76"/>
      <c r="BB32" s="76"/>
      <c r="BC32" s="76"/>
      <c r="BD32" s="76"/>
      <c r="BE32" s="76"/>
      <c r="BF32" s="76"/>
      <c r="BG32" s="1"/>
    </row>
    <row r="33" spans="1:59" x14ac:dyDescent="0.15">
      <c r="A33" s="1"/>
      <c r="B33" s="1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  <c r="O33" s="16"/>
      <c r="P33" s="16"/>
      <c r="Q33" s="18"/>
      <c r="R33" s="18"/>
      <c r="S33" s="19" t="str">
        <f t="shared" si="5"/>
        <v/>
      </c>
      <c r="T33" s="20"/>
      <c r="U33" s="20"/>
      <c r="V33" s="20"/>
      <c r="W33" s="1"/>
      <c r="X33" s="63"/>
      <c r="Y33" s="64"/>
      <c r="Z33" s="64"/>
      <c r="AA33" s="64"/>
      <c r="AB33" s="64"/>
      <c r="AC33" s="64"/>
      <c r="AD33" s="64"/>
      <c r="AE33" s="65"/>
      <c r="AF33" s="67"/>
      <c r="AG33" s="67"/>
      <c r="AH33" s="67"/>
      <c r="AI33" s="68"/>
      <c r="AJ33" s="68"/>
      <c r="AK33" s="68"/>
      <c r="AL33" s="69">
        <v>1</v>
      </c>
      <c r="AM33" s="69"/>
      <c r="AN33" s="69"/>
      <c r="AO33" s="70">
        <f>AI33/AL33*AF33/1000</f>
        <v>0</v>
      </c>
      <c r="AP33" s="70"/>
      <c r="AQ33" s="70"/>
      <c r="AR33" s="70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</row>
    <row r="34" spans="1:59" x14ac:dyDescent="0.15">
      <c r="A34" s="1"/>
      <c r="B34" s="1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  <c r="O34" s="16"/>
      <c r="P34" s="16"/>
      <c r="Q34" s="18"/>
      <c r="R34" s="18"/>
      <c r="S34" s="19" t="str">
        <f t="shared" si="5"/>
        <v/>
      </c>
      <c r="T34" s="20"/>
      <c r="U34" s="20"/>
      <c r="V34" s="20"/>
      <c r="W34" s="1"/>
      <c r="X34" s="71"/>
      <c r="Y34" s="72"/>
      <c r="Z34" s="72"/>
      <c r="AA34" s="72"/>
      <c r="AB34" s="72"/>
      <c r="AC34" s="72"/>
      <c r="AD34" s="72"/>
      <c r="AE34" s="73"/>
      <c r="AF34" s="67"/>
      <c r="AG34" s="67"/>
      <c r="AH34" s="67"/>
      <c r="AI34" s="68"/>
      <c r="AJ34" s="68"/>
      <c r="AK34" s="68"/>
      <c r="AL34" s="69"/>
      <c r="AM34" s="69"/>
      <c r="AN34" s="69"/>
      <c r="AO34" s="70"/>
      <c r="AP34" s="70"/>
      <c r="AQ34" s="70"/>
      <c r="AR34" s="70"/>
      <c r="AS34" s="1"/>
      <c r="AT34" s="3" t="s">
        <v>52</v>
      </c>
      <c r="AU34" s="3"/>
      <c r="AV34" s="3"/>
      <c r="AW34" s="3"/>
      <c r="AX34" s="77"/>
      <c r="AY34" s="77"/>
      <c r="AZ34" s="77"/>
      <c r="BA34" s="77"/>
      <c r="BB34" s="77"/>
      <c r="BC34" s="77"/>
      <c r="BD34" s="77"/>
      <c r="BE34" s="77"/>
      <c r="BF34" s="77"/>
      <c r="BG34" s="1"/>
    </row>
    <row r="35" spans="1:59" x14ac:dyDescent="0.15">
      <c r="A35" s="1"/>
      <c r="B35" s="1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  <c r="O35" s="16"/>
      <c r="P35" s="16"/>
      <c r="Q35" s="18"/>
      <c r="R35" s="18"/>
      <c r="S35" s="19" t="str">
        <f t="shared" ref="S35" si="6">IF(B35="✓",N35*Q35,"")</f>
        <v/>
      </c>
      <c r="T35" s="20"/>
      <c r="U35" s="20"/>
      <c r="V35" s="20"/>
      <c r="W35" s="1"/>
      <c r="X35" s="63"/>
      <c r="Y35" s="64"/>
      <c r="Z35" s="64"/>
      <c r="AA35" s="64"/>
      <c r="AB35" s="64"/>
      <c r="AC35" s="64"/>
      <c r="AD35" s="64"/>
      <c r="AE35" s="65"/>
      <c r="AF35" s="67"/>
      <c r="AG35" s="67"/>
      <c r="AH35" s="67"/>
      <c r="AI35" s="68"/>
      <c r="AJ35" s="68"/>
      <c r="AK35" s="68"/>
      <c r="AL35" s="69">
        <v>1</v>
      </c>
      <c r="AM35" s="69"/>
      <c r="AN35" s="69"/>
      <c r="AO35" s="70">
        <f>AI35/AL35*AF35/1000</f>
        <v>0</v>
      </c>
      <c r="AP35" s="70"/>
      <c r="AQ35" s="70"/>
      <c r="AR35" s="70"/>
      <c r="AS35" s="1"/>
      <c r="AT35" s="3" t="s">
        <v>53</v>
      </c>
      <c r="AU35" s="3"/>
      <c r="AV35" s="3"/>
      <c r="AW35" s="3"/>
      <c r="AX35" s="77"/>
      <c r="AY35" s="77"/>
      <c r="AZ35" s="77"/>
      <c r="BA35" s="77"/>
      <c r="BB35" s="77"/>
      <c r="BC35" s="77"/>
      <c r="BD35" s="77"/>
      <c r="BE35" s="77"/>
      <c r="BF35" s="77"/>
      <c r="BG35" s="1"/>
    </row>
    <row r="36" spans="1:59" x14ac:dyDescent="0.15">
      <c r="A36" s="1"/>
      <c r="B36" s="24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6"/>
      <c r="P36" s="26"/>
      <c r="Q36" s="28"/>
      <c r="R36" s="28"/>
      <c r="S36" s="29" t="str">
        <f t="shared" ref="S36" si="7">IF(B36="✓",N36*Q36,"")</f>
        <v/>
      </c>
      <c r="T36" s="30"/>
      <c r="U36" s="30"/>
      <c r="V36" s="30"/>
      <c r="W36" s="1"/>
      <c r="X36" s="71"/>
      <c r="Y36" s="72"/>
      <c r="Z36" s="72"/>
      <c r="AA36" s="72"/>
      <c r="AB36" s="72"/>
      <c r="AC36" s="72"/>
      <c r="AD36" s="72"/>
      <c r="AE36" s="73"/>
      <c r="AF36" s="67"/>
      <c r="AG36" s="67"/>
      <c r="AH36" s="67"/>
      <c r="AI36" s="68"/>
      <c r="AJ36" s="68"/>
      <c r="AK36" s="68"/>
      <c r="AL36" s="69"/>
      <c r="AM36" s="69"/>
      <c r="AN36" s="69"/>
      <c r="AO36" s="70"/>
      <c r="AP36" s="70"/>
      <c r="AQ36" s="70"/>
      <c r="AR36" s="70"/>
      <c r="AS36" s="1"/>
      <c r="AT36" s="3" t="s">
        <v>54</v>
      </c>
      <c r="AU36" s="3"/>
      <c r="AV36" s="3"/>
      <c r="AW36" s="3"/>
      <c r="AX36" s="78"/>
      <c r="AY36" s="78"/>
      <c r="AZ36" s="78"/>
      <c r="BA36" s="78"/>
      <c r="BB36" s="78"/>
      <c r="BC36" s="78"/>
      <c r="BD36" s="78"/>
      <c r="BE36" s="78"/>
      <c r="BF36" s="78"/>
      <c r="BG36" s="1"/>
    </row>
    <row r="37" spans="1:59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</row>
    <row r="38" spans="1:59" x14ac:dyDescent="0.15">
      <c r="A38" s="1"/>
      <c r="B38" s="74" t="s">
        <v>46</v>
      </c>
      <c r="C38" s="75"/>
      <c r="D38" s="75"/>
      <c r="E38" s="75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4" t="s">
        <v>50</v>
      </c>
      <c r="X38" s="75"/>
      <c r="Y38" s="75"/>
      <c r="Z38" s="75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4" t="s">
        <v>49</v>
      </c>
      <c r="AP38" s="75"/>
      <c r="AQ38" s="75"/>
      <c r="AR38" s="79"/>
      <c r="AS38" s="80"/>
      <c r="AT38" s="81"/>
      <c r="AU38" s="81"/>
      <c r="AV38" s="81"/>
      <c r="AW38" s="81"/>
      <c r="AX38" s="81"/>
      <c r="AY38" s="82" t="s">
        <v>48</v>
      </c>
      <c r="AZ38" s="83"/>
      <c r="BA38" s="81"/>
      <c r="BB38" s="81"/>
      <c r="BC38" s="81"/>
      <c r="BD38" s="81"/>
      <c r="BE38" s="81"/>
      <c r="BF38" s="84"/>
      <c r="BG38" s="1"/>
    </row>
    <row r="39" spans="1:59" x14ac:dyDescent="0.15">
      <c r="A39" s="1"/>
      <c r="B39" s="75"/>
      <c r="C39" s="75"/>
      <c r="D39" s="75"/>
      <c r="E39" s="75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5"/>
      <c r="X39" s="75"/>
      <c r="Y39" s="75"/>
      <c r="Z39" s="75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5"/>
      <c r="AP39" s="75"/>
      <c r="AQ39" s="75"/>
      <c r="AR39" s="79"/>
      <c r="AS39" s="85"/>
      <c r="AT39" s="86"/>
      <c r="AU39" s="86"/>
      <c r="AV39" s="86"/>
      <c r="AW39" s="86"/>
      <c r="AX39" s="86"/>
      <c r="AY39" s="87"/>
      <c r="AZ39" s="87"/>
      <c r="BA39" s="86"/>
      <c r="BB39" s="86"/>
      <c r="BC39" s="86"/>
      <c r="BD39" s="86"/>
      <c r="BE39" s="86"/>
      <c r="BF39" s="88"/>
      <c r="BG39" s="1"/>
    </row>
    <row r="40" spans="1:59" ht="14.25" thickBo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</row>
    <row r="41" spans="1:59" ht="13.5" customHeight="1" x14ac:dyDescent="0.15">
      <c r="A41" s="90" t="s">
        <v>0</v>
      </c>
      <c r="B41" s="91"/>
      <c r="C41" s="91"/>
      <c r="D41" s="91"/>
      <c r="E41" s="92"/>
      <c r="F41" s="93"/>
      <c r="G41" s="93"/>
      <c r="H41" s="93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5" t="s">
        <v>30</v>
      </c>
      <c r="AF41" s="96"/>
      <c r="AG41" s="96"/>
      <c r="AH41" s="97" t="s">
        <v>31</v>
      </c>
      <c r="AI41" s="98"/>
      <c r="AJ41" s="98"/>
      <c r="AK41" s="99"/>
      <c r="AL41" s="95" t="s">
        <v>32</v>
      </c>
      <c r="AM41" s="96"/>
      <c r="AN41" s="96"/>
      <c r="AO41" s="97" t="s">
        <v>70</v>
      </c>
      <c r="AP41" s="98"/>
      <c r="AQ41" s="98"/>
      <c r="AR41" s="95" t="s">
        <v>29</v>
      </c>
      <c r="AS41" s="96"/>
      <c r="AT41" s="96"/>
      <c r="AU41" s="96"/>
      <c r="AV41" s="100" t="s">
        <v>3</v>
      </c>
      <c r="AW41" s="101"/>
      <c r="AX41" s="102">
        <v>1</v>
      </c>
      <c r="AY41" s="103"/>
      <c r="AZ41" s="104" t="s">
        <v>6</v>
      </c>
      <c r="BA41" s="95" t="s">
        <v>40</v>
      </c>
      <c r="BB41" s="96"/>
      <c r="BC41" s="96"/>
      <c r="BD41" s="96"/>
      <c r="BE41" s="105">
        <v>0.1</v>
      </c>
      <c r="BF41" s="106"/>
      <c r="BG41" s="107"/>
    </row>
    <row r="42" spans="1:59" ht="14.25" customHeight="1" thickBot="1" x14ac:dyDescent="0.2">
      <c r="A42" s="108"/>
      <c r="B42" s="109"/>
      <c r="C42" s="109"/>
      <c r="D42" s="109"/>
      <c r="E42" s="110"/>
      <c r="F42" s="111"/>
      <c r="G42" s="111"/>
      <c r="H42" s="111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3"/>
      <c r="AF42" s="114"/>
      <c r="AG42" s="114"/>
      <c r="AH42" s="115"/>
      <c r="AI42" s="116"/>
      <c r="AJ42" s="116"/>
      <c r="AK42" s="117"/>
      <c r="AL42" s="113"/>
      <c r="AM42" s="114"/>
      <c r="AN42" s="114"/>
      <c r="AO42" s="115"/>
      <c r="AP42" s="116"/>
      <c r="AQ42" s="116"/>
      <c r="AR42" s="113"/>
      <c r="AS42" s="114"/>
      <c r="AT42" s="114"/>
      <c r="AU42" s="114"/>
      <c r="AV42" s="118" t="s">
        <v>4</v>
      </c>
      <c r="AW42" s="119"/>
      <c r="AX42" s="120">
        <v>1</v>
      </c>
      <c r="AY42" s="121"/>
      <c r="AZ42" s="122" t="s">
        <v>5</v>
      </c>
      <c r="BA42" s="113"/>
      <c r="BB42" s="114"/>
      <c r="BC42" s="114"/>
      <c r="BD42" s="114"/>
      <c r="BE42" s="123"/>
      <c r="BF42" s="124"/>
      <c r="BG42" s="125"/>
    </row>
  </sheetData>
  <sheetProtection algorithmName="SHA-512" hashValue="opfqm0d0LPAVBnZh4DzQWnEsdeY6rpSA6JLd+CG7HFE4Uoxe9obZZCMrZAHbuN39u2AoZrAh1hnGZFarAFw5yA==" saltValue="UF/wu7gpoPisrILHWCotxQ==" spinCount="100000" sheet="1" objects="1" scenarios="1" formatCells="0"/>
  <mergeCells count="304">
    <mergeCell ref="AR40:BG40"/>
    <mergeCell ref="E41:AD42"/>
    <mergeCell ref="AF25:AH26"/>
    <mergeCell ref="AI25:AK26"/>
    <mergeCell ref="AH41:AK42"/>
    <mergeCell ref="BA41:BD42"/>
    <mergeCell ref="C35:M35"/>
    <mergeCell ref="N35:P35"/>
    <mergeCell ref="Q35:R35"/>
    <mergeCell ref="S35:V35"/>
    <mergeCell ref="C36:M36"/>
    <mergeCell ref="N36:P36"/>
    <mergeCell ref="Q36:R36"/>
    <mergeCell ref="S36:V36"/>
    <mergeCell ref="AW26:BA27"/>
    <mergeCell ref="BB26:BF27"/>
    <mergeCell ref="AW28:BA29"/>
    <mergeCell ref="BB28:BF29"/>
    <mergeCell ref="AF27:AH28"/>
    <mergeCell ref="AI27:AK28"/>
    <mergeCell ref="AL27:AN28"/>
    <mergeCell ref="AO27:AR28"/>
    <mergeCell ref="AF29:AH30"/>
    <mergeCell ref="AI29:AK30"/>
    <mergeCell ref="AL29:AN30"/>
    <mergeCell ref="AO29:AR30"/>
    <mergeCell ref="AT5:BB5"/>
    <mergeCell ref="BC5:BF5"/>
    <mergeCell ref="AO21:AR21"/>
    <mergeCell ref="X22:AE22"/>
    <mergeCell ref="AF22:AH22"/>
    <mergeCell ref="AI22:AK22"/>
    <mergeCell ref="AL22:AN22"/>
    <mergeCell ref="BC12:BF12"/>
    <mergeCell ref="BC16:BF16"/>
    <mergeCell ref="Y11:AI11"/>
    <mergeCell ref="AJ11:AL11"/>
    <mergeCell ref="AM11:AN11"/>
    <mergeCell ref="AO11:AR11"/>
    <mergeCell ref="Y12:AI12"/>
    <mergeCell ref="AJ12:AL12"/>
    <mergeCell ref="AM12:AN12"/>
    <mergeCell ref="AO12:AR12"/>
    <mergeCell ref="AO14:AR14"/>
    <mergeCell ref="X18:AN18"/>
    <mergeCell ref="Y19:AN19"/>
    <mergeCell ref="X14:AN14"/>
    <mergeCell ref="AT16:BB16"/>
    <mergeCell ref="BC15:BF15"/>
    <mergeCell ref="BC13:BF13"/>
    <mergeCell ref="Y10:AI10"/>
    <mergeCell ref="AJ10:AL10"/>
    <mergeCell ref="AM10:AN10"/>
    <mergeCell ref="AO10:AR10"/>
    <mergeCell ref="AF23:AH24"/>
    <mergeCell ref="AL23:AN24"/>
    <mergeCell ref="AI23:AK24"/>
    <mergeCell ref="AO23:AR24"/>
    <mergeCell ref="Y15:AN15"/>
    <mergeCell ref="Y16:AN16"/>
    <mergeCell ref="BC6:BF6"/>
    <mergeCell ref="BC7:BF7"/>
    <mergeCell ref="BC8:BF8"/>
    <mergeCell ref="BC9:BF9"/>
    <mergeCell ref="BC11:BF11"/>
    <mergeCell ref="BB22:BF23"/>
    <mergeCell ref="AW24:BA25"/>
    <mergeCell ref="BB24:BF25"/>
    <mergeCell ref="AT6:BB6"/>
    <mergeCell ref="AT7:BB7"/>
    <mergeCell ref="AT8:BB8"/>
    <mergeCell ref="AT9:BB9"/>
    <mergeCell ref="AT11:BB11"/>
    <mergeCell ref="AT15:BB15"/>
    <mergeCell ref="AT12:BB12"/>
    <mergeCell ref="AT22:AV23"/>
    <mergeCell ref="AW22:BA23"/>
    <mergeCell ref="AW20:BA21"/>
    <mergeCell ref="AT19:AV19"/>
    <mergeCell ref="AW19:BA19"/>
    <mergeCell ref="BB19:BF19"/>
    <mergeCell ref="BB20:BF21"/>
    <mergeCell ref="BC10:BF10"/>
    <mergeCell ref="AT13:BB13"/>
    <mergeCell ref="AJ3:AL3"/>
    <mergeCell ref="AM3:AN3"/>
    <mergeCell ref="AO3:AR3"/>
    <mergeCell ref="Y4:AI4"/>
    <mergeCell ref="AJ4:AL4"/>
    <mergeCell ref="AM4:AN4"/>
    <mergeCell ref="AO4:AR4"/>
    <mergeCell ref="AT10:BB10"/>
    <mergeCell ref="AO5:AR5"/>
    <mergeCell ref="AJ2:AL2"/>
    <mergeCell ref="AM2:AN2"/>
    <mergeCell ref="AO19:AR19"/>
    <mergeCell ref="AO2:AR2"/>
    <mergeCell ref="AJ9:AL9"/>
    <mergeCell ref="AM9:AN9"/>
    <mergeCell ref="AO9:AR9"/>
    <mergeCell ref="Y7:AI7"/>
    <mergeCell ref="AJ7:AL7"/>
    <mergeCell ref="AM7:AN7"/>
    <mergeCell ref="AO7:AR7"/>
    <mergeCell ref="Y8:AI8"/>
    <mergeCell ref="AJ8:AL8"/>
    <mergeCell ref="AM8:AN8"/>
    <mergeCell ref="AO8:AR8"/>
    <mergeCell ref="AJ6:AL6"/>
    <mergeCell ref="AM6:AN6"/>
    <mergeCell ref="AO6:AR6"/>
    <mergeCell ref="Y3:AI3"/>
    <mergeCell ref="AO18:AR18"/>
    <mergeCell ref="AO15:AR15"/>
    <mergeCell ref="AO16:AR16"/>
    <mergeCell ref="AJ5:AL5"/>
    <mergeCell ref="AM5:AN5"/>
    <mergeCell ref="AO25:AR26"/>
    <mergeCell ref="Q26:R26"/>
    <mergeCell ref="AF31:AH32"/>
    <mergeCell ref="AI31:AK32"/>
    <mergeCell ref="AL31:AN32"/>
    <mergeCell ref="C23:M23"/>
    <mergeCell ref="N23:P23"/>
    <mergeCell ref="Q23:R23"/>
    <mergeCell ref="S23:V23"/>
    <mergeCell ref="C24:M24"/>
    <mergeCell ref="N24:P24"/>
    <mergeCell ref="N32:P32"/>
    <mergeCell ref="Q32:R32"/>
    <mergeCell ref="C29:M29"/>
    <mergeCell ref="N29:P29"/>
    <mergeCell ref="Q29:R29"/>
    <mergeCell ref="S29:V29"/>
    <mergeCell ref="C30:M30"/>
    <mergeCell ref="N30:P30"/>
    <mergeCell ref="Q30:R30"/>
    <mergeCell ref="S30:V30"/>
    <mergeCell ref="S32:V32"/>
    <mergeCell ref="X23:AE23"/>
    <mergeCell ref="Y24:AE24"/>
    <mergeCell ref="Y30:AE30"/>
    <mergeCell ref="S26:V26"/>
    <mergeCell ref="C33:M33"/>
    <mergeCell ref="N33:P33"/>
    <mergeCell ref="Q33:R33"/>
    <mergeCell ref="S33:V33"/>
    <mergeCell ref="Y5:AI5"/>
    <mergeCell ref="N34:P34"/>
    <mergeCell ref="Q34:R34"/>
    <mergeCell ref="S34:V34"/>
    <mergeCell ref="B26:M26"/>
    <mergeCell ref="N26:P26"/>
    <mergeCell ref="C22:M22"/>
    <mergeCell ref="Y6:AI6"/>
    <mergeCell ref="Y9:AI9"/>
    <mergeCell ref="S19:V19"/>
    <mergeCell ref="C31:M31"/>
    <mergeCell ref="N31:P31"/>
    <mergeCell ref="Q31:R31"/>
    <mergeCell ref="S31:V31"/>
    <mergeCell ref="S24:V24"/>
    <mergeCell ref="C27:M27"/>
    <mergeCell ref="C20:M20"/>
    <mergeCell ref="N20:P20"/>
    <mergeCell ref="X2:AI2"/>
    <mergeCell ref="X25:AE25"/>
    <mergeCell ref="Y26:AE26"/>
    <mergeCell ref="X27:AE27"/>
    <mergeCell ref="Y28:AE28"/>
    <mergeCell ref="X29:AE29"/>
    <mergeCell ref="S15:V15"/>
    <mergeCell ref="B12:M12"/>
    <mergeCell ref="N12:P12"/>
    <mergeCell ref="Q3:R3"/>
    <mergeCell ref="S3:V3"/>
    <mergeCell ref="N5:P5"/>
    <mergeCell ref="Q5:R5"/>
    <mergeCell ref="S5:V5"/>
    <mergeCell ref="C6:M6"/>
    <mergeCell ref="N6:P6"/>
    <mergeCell ref="Q6:R6"/>
    <mergeCell ref="N28:P28"/>
    <mergeCell ref="Q28:R28"/>
    <mergeCell ref="S28:V28"/>
    <mergeCell ref="N22:P22"/>
    <mergeCell ref="Q22:R22"/>
    <mergeCell ref="S22:V22"/>
    <mergeCell ref="Q24:R24"/>
    <mergeCell ref="A41:D42"/>
    <mergeCell ref="C13:M13"/>
    <mergeCell ref="AT20:AV21"/>
    <mergeCell ref="AT24:AV25"/>
    <mergeCell ref="AT26:AV27"/>
    <mergeCell ref="AT28:AV29"/>
    <mergeCell ref="AR41:AU42"/>
    <mergeCell ref="AE41:AG42"/>
    <mergeCell ref="C16:M16"/>
    <mergeCell ref="N16:P16"/>
    <mergeCell ref="Q16:R16"/>
    <mergeCell ref="S16:V16"/>
    <mergeCell ref="C17:M17"/>
    <mergeCell ref="N17:P17"/>
    <mergeCell ref="Q17:R17"/>
    <mergeCell ref="S17:V17"/>
    <mergeCell ref="C14:M14"/>
    <mergeCell ref="N14:P14"/>
    <mergeCell ref="Q14:R14"/>
    <mergeCell ref="S14:V14"/>
    <mergeCell ref="C15:M15"/>
    <mergeCell ref="N15:P15"/>
    <mergeCell ref="Q15:R15"/>
    <mergeCell ref="C28:M28"/>
    <mergeCell ref="B2:M2"/>
    <mergeCell ref="C4:M4"/>
    <mergeCell ref="N4:P4"/>
    <mergeCell ref="Q4:R4"/>
    <mergeCell ref="S4:V4"/>
    <mergeCell ref="S2:V2"/>
    <mergeCell ref="N27:P27"/>
    <mergeCell ref="Q27:R27"/>
    <mergeCell ref="S27:V27"/>
    <mergeCell ref="C3:M3"/>
    <mergeCell ref="Q2:R2"/>
    <mergeCell ref="N2:P2"/>
    <mergeCell ref="N3:P3"/>
    <mergeCell ref="C7:M7"/>
    <mergeCell ref="N7:P7"/>
    <mergeCell ref="Q7:R7"/>
    <mergeCell ref="S7:V7"/>
    <mergeCell ref="C8:M8"/>
    <mergeCell ref="N8:P8"/>
    <mergeCell ref="Q8:R8"/>
    <mergeCell ref="S8:V8"/>
    <mergeCell ref="C5:M5"/>
    <mergeCell ref="S21:V21"/>
    <mergeCell ref="Q12:R12"/>
    <mergeCell ref="Q20:R20"/>
    <mergeCell ref="S20:V20"/>
    <mergeCell ref="C21:M21"/>
    <mergeCell ref="N21:P21"/>
    <mergeCell ref="B19:M19"/>
    <mergeCell ref="N19:P19"/>
    <mergeCell ref="Q19:R19"/>
    <mergeCell ref="Q21:R21"/>
    <mergeCell ref="S6:V6"/>
    <mergeCell ref="N9:P9"/>
    <mergeCell ref="Q9:R9"/>
    <mergeCell ref="S9:V9"/>
    <mergeCell ref="C10:M10"/>
    <mergeCell ref="N10:P10"/>
    <mergeCell ref="Q10:R10"/>
    <mergeCell ref="S10:V10"/>
    <mergeCell ref="N13:P13"/>
    <mergeCell ref="Q13:R13"/>
    <mergeCell ref="S13:V13"/>
    <mergeCell ref="C9:M9"/>
    <mergeCell ref="S12:V12"/>
    <mergeCell ref="BE41:BG42"/>
    <mergeCell ref="BA4:BF4"/>
    <mergeCell ref="AT18:BA18"/>
    <mergeCell ref="BB18:BF18"/>
    <mergeCell ref="AO41:AQ42"/>
    <mergeCell ref="AL41:AN42"/>
    <mergeCell ref="AV41:AW41"/>
    <mergeCell ref="AX41:AY41"/>
    <mergeCell ref="AV42:AW42"/>
    <mergeCell ref="AX42:AY42"/>
    <mergeCell ref="X21:AN21"/>
    <mergeCell ref="AO22:AR22"/>
    <mergeCell ref="AF33:AH34"/>
    <mergeCell ref="AI33:AK34"/>
    <mergeCell ref="AL33:AN34"/>
    <mergeCell ref="AO33:AR34"/>
    <mergeCell ref="X31:AE31"/>
    <mergeCell ref="Y32:AE32"/>
    <mergeCell ref="AF35:AH36"/>
    <mergeCell ref="AI35:AK36"/>
    <mergeCell ref="AO31:AR32"/>
    <mergeCell ref="AL25:AN26"/>
    <mergeCell ref="X33:AE33"/>
    <mergeCell ref="Y34:AE34"/>
    <mergeCell ref="X35:AE35"/>
    <mergeCell ref="Y36:AE36"/>
    <mergeCell ref="B38:E39"/>
    <mergeCell ref="F38:V39"/>
    <mergeCell ref="AT31:AW32"/>
    <mergeCell ref="AX31:BF32"/>
    <mergeCell ref="AO38:AR39"/>
    <mergeCell ref="AS38:AX39"/>
    <mergeCell ref="AY38:AZ39"/>
    <mergeCell ref="BA38:BF39"/>
    <mergeCell ref="W38:Z39"/>
    <mergeCell ref="AA38:AN39"/>
    <mergeCell ref="AL35:AN36"/>
    <mergeCell ref="AO35:AR36"/>
    <mergeCell ref="AT36:AW36"/>
    <mergeCell ref="AX36:BF36"/>
    <mergeCell ref="AT34:AW34"/>
    <mergeCell ref="AX34:BF34"/>
    <mergeCell ref="AT35:AW35"/>
    <mergeCell ref="AX35:BF35"/>
    <mergeCell ref="C32:M32"/>
    <mergeCell ref="C34:M34"/>
  </mergeCells>
  <phoneticPr fontId="2"/>
  <conditionalFormatting sqref="B3:V10 B20:V24 B13:V17 B27:V34">
    <cfRule type="expression" dxfId="5" priority="6">
      <formula>$B3=""</formula>
    </cfRule>
  </conditionalFormatting>
  <conditionalFormatting sqref="X3:AR10">
    <cfRule type="expression" dxfId="4" priority="5">
      <formula>$X3=""</formula>
    </cfRule>
  </conditionalFormatting>
  <conditionalFormatting sqref="B35:V35">
    <cfRule type="expression" dxfId="3" priority="4">
      <formula>$B35=""</formula>
    </cfRule>
  </conditionalFormatting>
  <conditionalFormatting sqref="B36:V36">
    <cfRule type="expression" dxfId="2" priority="3">
      <formula>$B36=""</formula>
    </cfRule>
  </conditionalFormatting>
  <conditionalFormatting sqref="X11:AR11">
    <cfRule type="expression" dxfId="1" priority="2">
      <formula>$X11=""</formula>
    </cfRule>
  </conditionalFormatting>
  <conditionalFormatting sqref="X12:AR12">
    <cfRule type="expression" dxfId="0" priority="1">
      <formula>$X12=""</formula>
    </cfRule>
  </conditionalFormatting>
  <dataValidations count="7">
    <dataValidation type="list" allowBlank="1" showInputMessage="1" showErrorMessage="1" sqref="AH41:AJ42" xr:uid="{9B3BA651-7E2A-48F4-ACD9-FE236008C145}">
      <formula1>"冷蔵,冷凍,常温"</formula1>
    </dataValidation>
    <dataValidation type="list" allowBlank="1" showInputMessage="1" showErrorMessage="1" sqref="BE41:BG42" xr:uid="{BA9B852B-7DB5-4628-8E19-C800D97863AA}">
      <formula1>"0.08,0.1"</formula1>
    </dataValidation>
    <dataValidation type="list" allowBlank="1" showInputMessage="1" showErrorMessage="1" sqref="BB18:BF18" xr:uid="{430D3402-0D96-411E-9138-222500F01D29}">
      <formula1>"（税込）,（税別）"</formula1>
    </dataValidation>
    <dataValidation type="list" allowBlank="1" showInputMessage="1" sqref="X29:AE29 X27:AE27 X25:AE25 X23:AE23 X31:AE31 X33:AE33 X35:AE35" xr:uid="{2851EABE-A982-4D4A-A356-6FE5F2317666}">
      <formula1>"養殖トラフグ,天然トラフグ,国産シロサバ,外国産シロサバフグ,国産マフグ,国産ナシフグ,国産シマフグ"</formula1>
    </dataValidation>
    <dataValidation type="list" allowBlank="1" showInputMessage="1" sqref="Y30:AE30 Y28:AE28 Y26:AE26 Y24:AE24 Y32:AE32 Y34:AE34 Y36:AE36" xr:uid="{26D95654-F8E9-4123-8424-5FC045E238AC}">
      <formula1>"刺身,タタキ,鍋用切身,鍋用アラ,鍋用切身・アラ,身皮,皮刺,すき身,きざみねぎ"</formula1>
    </dataValidation>
    <dataValidation type="list" allowBlank="1" showInputMessage="1" sqref="AO41:AQ42" xr:uid="{83194653-5835-4729-8819-56293ADD6629}">
      <formula1>"D+2,D+3,D+4,D+29,D+59,D+89,D+179,D+364"</formula1>
    </dataValidation>
    <dataValidation type="list" allowBlank="1" showInputMessage="1" showErrorMessage="1" sqref="B3:B10 B27:B36 B20:B24 B13:B17 X3:X12" xr:uid="{ACF28F12-8E99-444B-821F-5659B8B57866}">
      <formula1>"✓"</formula1>
    </dataValidation>
  </dataValidations>
  <pageMargins left="0.39370078740157483" right="0.39370078740157483" top="0.39370078740157483" bottom="0.39370078740157483" header="0.19685039370078741" footer="0.19685039370078741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Form</vt:lpstr>
      <vt:lpstr>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花笑み工房システム部</dc:creator>
  <cp:lastModifiedBy>info</cp:lastModifiedBy>
  <cp:lastPrinted>2022-05-30T05:14:29Z</cp:lastPrinted>
  <dcterms:created xsi:type="dcterms:W3CDTF">2021-09-04T10:37:22Z</dcterms:created>
  <dcterms:modified xsi:type="dcterms:W3CDTF">2022-05-30T05:26:28Z</dcterms:modified>
</cp:coreProperties>
</file>